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25" firstSheet="11" activeTab="13"/>
  </bookViews>
  <sheets>
    <sheet name="0701дс12" sheetId="1" r:id="rId1"/>
    <sheet name="0701 611дс12" sheetId="2" r:id="rId2"/>
    <sheet name=" доу  бюд. 611дс12" sheetId="3" r:id="rId3"/>
    <sheet name=" доу  администр. 611 дс12" sheetId="4" r:id="rId4"/>
    <sheet name=" доу инвал 611дс12 " sheetId="5" r:id="rId5"/>
    <sheet name="0701 612дс12" sheetId="6" r:id="rId6"/>
    <sheet name=" доу инвал 612 дс12" sheetId="7" r:id="rId7"/>
    <sheet name="ХМАО НШЮ иннов.612дс12" sheetId="8" r:id="rId8"/>
    <sheet name=" ХМАО НШЮ компл.безоп.612дс12" sheetId="9" r:id="rId9"/>
    <sheet name=" Бюджет НШЮ доу инновац 612дс12" sheetId="10" r:id="rId10"/>
    <sheet name=" Бюджет НШЮ доу  компл.бездс12 " sheetId="11" r:id="rId11"/>
    <sheet name=" Бюджет энергосб. доу 612дс12" sheetId="12" r:id="rId12"/>
    <sheet name="Бюджет пожарка доу12 612" sheetId="13" r:id="rId13"/>
    <sheet name="Бюджет ЮНГ доу12 612" sheetId="14" r:id="rId14"/>
    <sheet name="дс12-001сс" sheetId="15" r:id="rId15"/>
  </sheets>
  <definedNames>
    <definedName name="_xlnm.Print_Area" localSheetId="10">' Бюджет НШЮ доу  компл.бездс12 '!$A$1:$E$121</definedName>
    <definedName name="_xlnm.Print_Area" localSheetId="9">' Бюджет НШЮ доу инновац 612дс12'!$A$1:$E$121</definedName>
    <definedName name="_xlnm.Print_Area" localSheetId="11">' Бюджет энергосб. доу 612дс12'!$A$1:$E$121</definedName>
    <definedName name="_xlnm.Print_Area" localSheetId="3">' доу  администр. 611 дс12'!$A$1:$E$121</definedName>
    <definedName name="_xlnm.Print_Area" localSheetId="2">' доу  бюд. 611дс12'!$A$1:$E$121</definedName>
    <definedName name="_xlnm.Print_Area" localSheetId="4">' доу инвал 611дс12 '!$A$1:$E$121</definedName>
    <definedName name="_xlnm.Print_Area" localSheetId="6">' доу инвал 612 дс12'!$A$1:$E$121</definedName>
    <definedName name="_xlnm.Print_Area" localSheetId="8">' ХМАО НШЮ компл.безоп.612дс12'!$A$1:$E$121</definedName>
    <definedName name="_xlnm.Print_Area" localSheetId="1">'0701 611дс12'!$A$1:$E$121</definedName>
    <definedName name="_xlnm.Print_Area" localSheetId="5">'0701 612дс12'!$A$1:$E$121</definedName>
    <definedName name="_xlnm.Print_Area" localSheetId="0">'0701дс12'!$A$1:$E$140</definedName>
    <definedName name="_xlnm.Print_Area" localSheetId="14">'дс12-001сс'!$A$1:$E$135</definedName>
    <definedName name="_xlnm.Print_Area" localSheetId="7">'ХМАО НШЮ иннов.612дс12'!$A$1:$E$121</definedName>
  </definedNames>
  <calcPr fullCalcOnLoad="1"/>
</workbook>
</file>

<file path=xl/sharedStrings.xml><?xml version="1.0" encoding="utf-8"?>
<sst xmlns="http://schemas.openxmlformats.org/spreadsheetml/2006/main" count="3094" uniqueCount="302">
  <si>
    <t xml:space="preserve">Департамент образования и молодёжной политики администрации г.Нефтеюганска  </t>
  </si>
  <si>
    <t xml:space="preserve">КВСР   </t>
  </si>
  <si>
    <t xml:space="preserve">КФСР         </t>
  </si>
  <si>
    <t xml:space="preserve">КЦСР         </t>
  </si>
  <si>
    <t xml:space="preserve">КВР            </t>
  </si>
  <si>
    <t>Доп.ЭК</t>
  </si>
  <si>
    <t>000</t>
  </si>
  <si>
    <t>руб.</t>
  </si>
  <si>
    <t>1. Оплата труда  и начисления на оплату труда</t>
  </si>
  <si>
    <t xml:space="preserve">1.1. Заработная плата </t>
  </si>
  <si>
    <t xml:space="preserve">   - заработная плата</t>
  </si>
  <si>
    <t>211/000</t>
  </si>
  <si>
    <t xml:space="preserve">   - фонд социальных выплат</t>
  </si>
  <si>
    <t>211/001</t>
  </si>
  <si>
    <t xml:space="preserve"> -субвенция на ежемесячное денежное вознаграждение за классное руководство ХМАО</t>
  </si>
  <si>
    <t>211/081</t>
  </si>
  <si>
    <t xml:space="preserve"> -субвенция на ежемесячное денежное вознаграждение за классное руководство РФ</t>
  </si>
  <si>
    <t>211/082</t>
  </si>
  <si>
    <t>- субвенция на реализацию основных общеобразовательных программ</t>
  </si>
  <si>
    <t>211/090</t>
  </si>
  <si>
    <t>1.2. Прочие выплаты</t>
  </si>
  <si>
    <r>
      <t xml:space="preserve">    -</t>
    </r>
    <r>
      <rPr>
        <sz val="8"/>
        <rFont val="Arial Cyr"/>
        <family val="0"/>
      </rPr>
      <t>Прочие выплаты</t>
    </r>
  </si>
  <si>
    <t>212/000</t>
  </si>
  <si>
    <t xml:space="preserve">   - суточные (спортивные мероприятия)</t>
  </si>
  <si>
    <t>212/017</t>
  </si>
  <si>
    <t xml:space="preserve">   - оплата ст-ти проезда и багажа к месту использ. отпуска и обратно</t>
  </si>
  <si>
    <t>212/021</t>
  </si>
  <si>
    <t xml:space="preserve">   - суточные при служебных командировках</t>
  </si>
  <si>
    <t>212/026</t>
  </si>
  <si>
    <t xml:space="preserve">   - мероприятия по охране труда (компенсация по спец.пит.)</t>
  </si>
  <si>
    <t>212/209</t>
  </si>
  <si>
    <t>1.3. Начисления на выплаты по оплате труда</t>
  </si>
  <si>
    <t xml:space="preserve"> -начисления на выплаты по оплате труда</t>
  </si>
  <si>
    <t>213/081</t>
  </si>
  <si>
    <t>213/082</t>
  </si>
  <si>
    <t>-субвенция на реализацию основных общеобразовательных программ</t>
  </si>
  <si>
    <t>213/090</t>
  </si>
  <si>
    <t>2. Приобретение услуг</t>
  </si>
  <si>
    <t>2.1. Услуги связи</t>
  </si>
  <si>
    <t xml:space="preserve">    - услуги связи</t>
  </si>
  <si>
    <t xml:space="preserve">   - субвенция по информатизационному обеспечению общеобразовательных учреждений</t>
  </si>
  <si>
    <t>221/091</t>
  </si>
  <si>
    <t xml:space="preserve">2.2. Транспортные услуги </t>
  </si>
  <si>
    <r>
      <t xml:space="preserve">    - </t>
    </r>
    <r>
      <rPr>
        <sz val="8"/>
        <rFont val="Arial Cyr"/>
        <family val="0"/>
      </rPr>
      <t xml:space="preserve">Транспортные услуги </t>
    </r>
  </si>
  <si>
    <t>222/000</t>
  </si>
  <si>
    <t xml:space="preserve">   - проезд (спортивные мероприятия)</t>
  </si>
  <si>
    <t>222/019</t>
  </si>
  <si>
    <t>2.3. Коммунальные услуги</t>
  </si>
  <si>
    <t xml:space="preserve">   - оплата потребления тепловой энергии</t>
  </si>
  <si>
    <t>223/031</t>
  </si>
  <si>
    <t xml:space="preserve">   - оплата потребления э/энергии</t>
  </si>
  <si>
    <t>223/032</t>
  </si>
  <si>
    <t xml:space="preserve">   - оплата водоснабжения помещений </t>
  </si>
  <si>
    <t>223/033</t>
  </si>
  <si>
    <t xml:space="preserve">   - приобретение бутилированной  воды </t>
  </si>
  <si>
    <t>223/034</t>
  </si>
  <si>
    <t>2.4. Работы, услуги по содержанию имущества</t>
  </si>
  <si>
    <t xml:space="preserve">   - вывоз и утилизация ТБО, КГО  </t>
  </si>
  <si>
    <t>225/036</t>
  </si>
  <si>
    <t xml:space="preserve">   - оплата содержания помещений</t>
  </si>
  <si>
    <t>225/051</t>
  </si>
  <si>
    <t xml:space="preserve">   - техническое обслуживание имущества ( в т.ч. коммун.системы)</t>
  </si>
  <si>
    <t>225/052</t>
  </si>
  <si>
    <t xml:space="preserve">   - оплата текущего ремонта оборудования</t>
  </si>
  <si>
    <t>225/053</t>
  </si>
  <si>
    <t xml:space="preserve">  - оплата текущего ремонта зданий</t>
  </si>
  <si>
    <t>225/054</t>
  </si>
  <si>
    <t xml:space="preserve">  - обеспечение функц-ия и поддержки работоспособ.ОПС</t>
  </si>
  <si>
    <t>225/210</t>
  </si>
  <si>
    <t xml:space="preserve">  - огнезащитная обработка, зарядка огнетушителей</t>
  </si>
  <si>
    <t>225/211</t>
  </si>
  <si>
    <t xml:space="preserve">  - мероприятия по пожарной безопасности                                                                                ( текущий ремонт по требованиям госпожнадзора)</t>
  </si>
  <si>
    <t>225/217</t>
  </si>
  <si>
    <t>- приборы учета ( программа энергосбережения)</t>
  </si>
  <si>
    <t>225/273</t>
  </si>
  <si>
    <t>Модернизация системы освещения (программа "Энергосбережения")</t>
  </si>
  <si>
    <t>225/673</t>
  </si>
  <si>
    <t>Утепление теплового контура зданий (программа "Энергосбережение"</t>
  </si>
  <si>
    <t>225/675</t>
  </si>
  <si>
    <t xml:space="preserve">2.5. Прочие работы, услуги </t>
  </si>
  <si>
    <t xml:space="preserve"> - договора на услуги по охране (ведомственная, вневедомств.и др.)</t>
  </si>
  <si>
    <t>226/043</t>
  </si>
  <si>
    <t xml:space="preserve"> - договора на программное(инф.техн.) обесп.и обслуживание</t>
  </si>
  <si>
    <t>226/044</t>
  </si>
  <si>
    <t xml:space="preserve"> - договора с обслуж.организ.на предоставление питания в ОУ</t>
  </si>
  <si>
    <t>226/046</t>
  </si>
  <si>
    <t xml:space="preserve"> - командировки и служ. разъезды в части проживания</t>
  </si>
  <si>
    <t>226/061</t>
  </si>
  <si>
    <t xml:space="preserve"> - расходы на  обяз.страхование владельцев трансп.средств</t>
  </si>
  <si>
    <t>226/062</t>
  </si>
  <si>
    <t xml:space="preserve"> - прочие текущие расходы</t>
  </si>
  <si>
    <t>226/063</t>
  </si>
  <si>
    <t>- спортивные мероприятия</t>
  </si>
  <si>
    <t>226/064</t>
  </si>
  <si>
    <t>- субвенция на предоставление учащимся муниц. общеобраз.учреждениям завтраков и обедов из бюджета АО</t>
  </si>
  <si>
    <t>226/083</t>
  </si>
  <si>
    <t>- мероприятия по охране труда ( медицинский осмотр)</t>
  </si>
  <si>
    <t>226/201</t>
  </si>
  <si>
    <t>- мероприятия по охране труда ( органиация обучения инструктажа)</t>
  </si>
  <si>
    <t>226/202</t>
  </si>
  <si>
    <t>- мероприятия по охране труда ( аттестация рабочих мест)</t>
  </si>
  <si>
    <t>226/203</t>
  </si>
  <si>
    <t>- мероприятия по охране труда ( изготовление плана эвакуации)</t>
  </si>
  <si>
    <t>226/204</t>
  </si>
  <si>
    <t>- мероприятия по пож.безопасности ( уст-ка, наладка, монтаж ОПС)</t>
  </si>
  <si>
    <t>226/213</t>
  </si>
  <si>
    <t>- мероприятия по пож.безопасности                                                (провед.экспертизы проектной докум, изг.плана эвакуации)</t>
  </si>
  <si>
    <t>226/214</t>
  </si>
  <si>
    <t>226/273</t>
  </si>
  <si>
    <t>- энергетические обследования</t>
  </si>
  <si>
    <t>226/274</t>
  </si>
  <si>
    <t>- субвенция на компенсацию части родительской платы за содержание ребенка в ГиМОУ (в части администрирования оплаты труда)</t>
  </si>
  <si>
    <t>226/518</t>
  </si>
  <si>
    <t>ТЭО для внедрению замечаний по энеогосбережению</t>
  </si>
  <si>
    <t>226/672</t>
  </si>
  <si>
    <t>Для внедрения автоматического регулирования систем отопления и горячего водоснабдения</t>
  </si>
  <si>
    <t>226/789</t>
  </si>
  <si>
    <t>4. Прочие расходы</t>
  </si>
  <si>
    <t xml:space="preserve">- прочие расходы (спортивные мероприятия) </t>
  </si>
  <si>
    <t>290/039</t>
  </si>
  <si>
    <t>- оплата налогов и сборов, платежей, госпошлин, лиц., штрафов</t>
  </si>
  <si>
    <t>290/048</t>
  </si>
  <si>
    <t>- прочие расходы</t>
  </si>
  <si>
    <t>290/292</t>
  </si>
  <si>
    <t>290/519</t>
  </si>
  <si>
    <t>5. Поступление нефинансовых активов</t>
  </si>
  <si>
    <t>5.1. Увеличение стоимости основных средств</t>
  </si>
  <si>
    <t>- субвенция на обеспечение прав детей-инвалидов и семей, имеющих детей-инвалидов, на образование, воспитание и обучение</t>
  </si>
  <si>
    <t>310/077</t>
  </si>
  <si>
    <t>310/090</t>
  </si>
  <si>
    <t>- приборы учета (программа энергосбережения)</t>
  </si>
  <si>
    <t>310/273</t>
  </si>
  <si>
    <t xml:space="preserve">   - приобретение оборудования</t>
  </si>
  <si>
    <t>310/312</t>
  </si>
  <si>
    <t>5.2. Увеличение стоимости материальных запасов</t>
  </si>
  <si>
    <t>340/077</t>
  </si>
  <si>
    <t>340/090</t>
  </si>
  <si>
    <t xml:space="preserve">   - мероприятия по охране труда ( приобетение средств инд.защиты)</t>
  </si>
  <si>
    <t>340/206</t>
  </si>
  <si>
    <t xml:space="preserve">   - мероприятия по пож. безопасности ( приобетение средств инд.защиты)</t>
  </si>
  <si>
    <t>340/216</t>
  </si>
  <si>
    <t xml:space="preserve">   - модернизация систем освещения с установкой энергосберегающих светильников(программа "Энергосбережение"</t>
  </si>
  <si>
    <t>340/277</t>
  </si>
  <si>
    <t xml:space="preserve">   - продукты питания</t>
  </si>
  <si>
    <t>340/342</t>
  </si>
  <si>
    <t xml:space="preserve">   - мягкий инвентарь</t>
  </si>
  <si>
    <t>340/343</t>
  </si>
  <si>
    <t xml:space="preserve">   - прочие расходные материалы, предметы снабжения</t>
  </si>
  <si>
    <t>340/344</t>
  </si>
  <si>
    <t xml:space="preserve">   - горюче-смазочные материалы</t>
  </si>
  <si>
    <t>340/345</t>
  </si>
  <si>
    <t>- субвенция на компенсацию частиродительской платы за содержание ребенка в ГиМОУ,реализ.осн.общ.прогр.дошкольного образования( в части администрирования расходных материалов)</t>
  </si>
  <si>
    <t>340/519</t>
  </si>
  <si>
    <t xml:space="preserve">   - модернизация систем освещения</t>
  </si>
  <si>
    <t>340/673</t>
  </si>
  <si>
    <t>Всего расходов</t>
  </si>
  <si>
    <t>Показатели по поступлениям и выплатам учреждения.</t>
  </si>
  <si>
    <t>Планируемый остаток средств на начало планируемого года:</t>
  </si>
  <si>
    <t>Поступление, всего:</t>
  </si>
  <si>
    <t>в  том числе:</t>
  </si>
  <si>
    <t>Субсидии на выполнение государственного задания</t>
  </si>
  <si>
    <t>Целевые субсидии(расшифровать)</t>
  </si>
  <si>
    <t>Бюджетные инвестиции</t>
  </si>
  <si>
    <t>Поступления от оказания государственным бюджетным учреждением услуг (выполнения работ) предоставление которых для физических и юридических лиц осуществляется на платной основе, всего</t>
  </si>
  <si>
    <t>в том  числе</t>
  </si>
  <si>
    <t>Услуга (работа)№1</t>
  </si>
  <si>
    <t>Услуга (работа)№2</t>
  </si>
  <si>
    <t>Поступление от иной приносящей доход деятельности , всего:</t>
  </si>
  <si>
    <t>в том числе :</t>
  </si>
  <si>
    <t>Поступление от реализации ценных бумаг</t>
  </si>
  <si>
    <t>Прочие поступления</t>
  </si>
  <si>
    <t>Планируемый остаток средств на конец планируемого года</t>
  </si>
  <si>
    <t>Выплаты, всего</t>
  </si>
  <si>
    <t>в том числе:</t>
  </si>
  <si>
    <t>2012</t>
  </si>
  <si>
    <t>2013</t>
  </si>
  <si>
    <t>2014</t>
  </si>
  <si>
    <t>0000000</t>
  </si>
  <si>
    <t>Итого по году</t>
  </si>
  <si>
    <t>Всего по субсидии на муниципальное задание КВР 611</t>
  </si>
  <si>
    <t>611</t>
  </si>
  <si>
    <t>Местный бюджет</t>
  </si>
  <si>
    <t>612</t>
  </si>
  <si>
    <t>Всего по субсидии на иные цели КВР 612</t>
  </si>
  <si>
    <t>Долгосрочная целевая программа "Новая школа Югры на 2010-2013 годы в г.Нефтеюганске" Подрограмма "Инновационное развитие образования"</t>
  </si>
  <si>
    <t>5225601</t>
  </si>
  <si>
    <t>Долгосрочная целевая программа "Новая школа Югры на 2010-2013 годы в г.Нефтеюганске" Подпрограмма "Обеспечение комплексной безопасности и комфортных условий образовательного процесса"</t>
  </si>
  <si>
    <t>5225602</t>
  </si>
  <si>
    <t>7951901</t>
  </si>
  <si>
    <t>7951902</t>
  </si>
  <si>
    <t>7952401</t>
  </si>
  <si>
    <t>Долгосрочная целевая программа "Программа энергосбережения и повышения энергетической эффективности муниципального образования г.Нефтеюганск до 2020 года"</t>
  </si>
  <si>
    <t>0701</t>
  </si>
  <si>
    <t>4209900</t>
  </si>
  <si>
    <t>Субвенции на  компенсацию части родительской платы зв содержание детей в государственных и муниципальных образовательтных учреждениях ( в части администрирования оплаты труда)</t>
  </si>
  <si>
    <t>Субвенции на обеспечение прав детей-инвалидов и семей , имеющих детей-инвалидов на образование, воспитание и обучение</t>
  </si>
  <si>
    <t>Субвенции на обеспечение прав детей-инвалидов и семей, имеющих детей-инвалидов на образование, воспитание и обучение</t>
  </si>
  <si>
    <t>Долгосрочная целевая программа "Новая школа Югры на 2010-2013 годы в г.Нефтеюганске" Подпрограмма "Обеспечение комплексной безопасности и комф. условий образ.процесса"</t>
  </si>
  <si>
    <t>платные образовательные услуги</t>
  </si>
  <si>
    <t>родительские взносы</t>
  </si>
  <si>
    <t xml:space="preserve"> </t>
  </si>
  <si>
    <t xml:space="preserve">Поступление от иной приносящей доход деятельности </t>
  </si>
  <si>
    <t>5.Показатели по поступлениям и выплатам учреждения.</t>
  </si>
  <si>
    <t>КОСГУ</t>
  </si>
  <si>
    <t>241</t>
  </si>
  <si>
    <t>Доп.ФК</t>
  </si>
  <si>
    <t>0.210.000</t>
  </si>
  <si>
    <t>0.211.000</t>
  </si>
  <si>
    <t>0.211.002</t>
  </si>
  <si>
    <t>0.211.001</t>
  </si>
  <si>
    <t>0.211.081</t>
  </si>
  <si>
    <t>0.211.082</t>
  </si>
  <si>
    <t>0.211.090</t>
  </si>
  <si>
    <t>0.212.000</t>
  </si>
  <si>
    <t>0.212.001</t>
  </si>
  <si>
    <t>0.212.017</t>
  </si>
  <si>
    <t>0.212.021</t>
  </si>
  <si>
    <t>0.212.026</t>
  </si>
  <si>
    <t>0.212.209</t>
  </si>
  <si>
    <t>0.213.000</t>
  </si>
  <si>
    <t>0.213.001</t>
  </si>
  <si>
    <t>0.213.081</t>
  </si>
  <si>
    <t>0.213.082</t>
  </si>
  <si>
    <t>0.213.090</t>
  </si>
  <si>
    <t>0.220.000</t>
  </si>
  <si>
    <t>0.221.000</t>
  </si>
  <si>
    <t>0.221.001</t>
  </si>
  <si>
    <t>0.221.091</t>
  </si>
  <si>
    <t>0.222.000</t>
  </si>
  <si>
    <t>0.222.001</t>
  </si>
  <si>
    <t>0.222.019</t>
  </si>
  <si>
    <t>0.223.000</t>
  </si>
  <si>
    <t>0.223.031</t>
  </si>
  <si>
    <t>0.223.032</t>
  </si>
  <si>
    <t>0.223.033</t>
  </si>
  <si>
    <t>0.223.034</t>
  </si>
  <si>
    <t>0.225.000</t>
  </si>
  <si>
    <t>0.225.036</t>
  </si>
  <si>
    <t>0.225.051</t>
  </si>
  <si>
    <t>0.225.052</t>
  </si>
  <si>
    <t>0.225.053</t>
  </si>
  <si>
    <t>0.225.054</t>
  </si>
  <si>
    <t>0.225.210</t>
  </si>
  <si>
    <t>0.225.211</t>
  </si>
  <si>
    <t>0.225.217</t>
  </si>
  <si>
    <t>0.225.273</t>
  </si>
  <si>
    <t>0.225.673</t>
  </si>
  <si>
    <t>0.225.675</t>
  </si>
  <si>
    <t>0.226.000</t>
  </si>
  <si>
    <t>0.226.043</t>
  </si>
  <si>
    <t>0.226.044</t>
  </si>
  <si>
    <t>0.226.046</t>
  </si>
  <si>
    <t>0.226.061</t>
  </si>
  <si>
    <t>0.226.062</t>
  </si>
  <si>
    <t>0.226.063</t>
  </si>
  <si>
    <t>0.226.064</t>
  </si>
  <si>
    <t>0.226.083</t>
  </si>
  <si>
    <t>0.226.201</t>
  </si>
  <si>
    <t>0.226.202</t>
  </si>
  <si>
    <t>0.226.203</t>
  </si>
  <si>
    <t>0.226.204</t>
  </si>
  <si>
    <t>0.226.213</t>
  </si>
  <si>
    <t>0.226.214</t>
  </si>
  <si>
    <t>0.226.273</t>
  </si>
  <si>
    <t>0.226.274</t>
  </si>
  <si>
    <t>0.226.518</t>
  </si>
  <si>
    <t>0.226.672</t>
  </si>
  <si>
    <t>0.226.789</t>
  </si>
  <si>
    <t>0.290.000</t>
  </si>
  <si>
    <t>0.290.039</t>
  </si>
  <si>
    <t>0.290.048</t>
  </si>
  <si>
    <t>0.290.292</t>
  </si>
  <si>
    <t>0.290.519</t>
  </si>
  <si>
    <t>0.300.000</t>
  </si>
  <si>
    <t>0.310.000</t>
  </si>
  <si>
    <t>0.310.077</t>
  </si>
  <si>
    <t>0.310.090</t>
  </si>
  <si>
    <t>0.310.273</t>
  </si>
  <si>
    <t>0.310.312</t>
  </si>
  <si>
    <t>0.340.000</t>
  </si>
  <si>
    <t>0.340.077</t>
  </si>
  <si>
    <t>0.340.090</t>
  </si>
  <si>
    <t>0.340.206</t>
  </si>
  <si>
    <t>0.340.216</t>
  </si>
  <si>
    <t>0.340.277</t>
  </si>
  <si>
    <t>0.340.342</t>
  </si>
  <si>
    <t>0.340.343</t>
  </si>
  <si>
    <t>0.340.344</t>
  </si>
  <si>
    <t>0.340.345</t>
  </si>
  <si>
    <t>0.340.519</t>
  </si>
  <si>
    <t>0.340.673</t>
  </si>
  <si>
    <t>Платные образовательные услуги</t>
  </si>
  <si>
    <t>Родительские взносы</t>
  </si>
  <si>
    <t>Прочие поступление</t>
  </si>
  <si>
    <t>7953700</t>
  </si>
  <si>
    <t>Долгосрочная целевая программа "Укрепление первичных мер пожарной безопасности в г. Нефтеюганске на 2012-2014 годы"</t>
  </si>
  <si>
    <t>код</t>
  </si>
  <si>
    <t>130</t>
  </si>
  <si>
    <t>180</t>
  </si>
  <si>
    <t>Отраслевой код 231 0701 4209900 001</t>
  </si>
  <si>
    <t>Косгу</t>
  </si>
  <si>
    <t>МБДОУ "ДС № 12"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</si>
</sst>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65">
    <xf numFmtId="0" fontId="0" fillId="0" borderId="0" xfId="0" applyFont="1" applyAlignment="1">
      <alignment/>
    </xf>
    <xf numFmtId="0" fontId="2" fillId="0" borderId="0" xfId="53">
      <alignment/>
      <protection/>
    </xf>
    <xf numFmtId="49" fontId="4" fillId="0" borderId="0" xfId="52" applyNumberFormat="1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8" fillId="32" borderId="10" xfId="53" applyFont="1" applyFill="1" applyBorder="1" applyAlignment="1">
      <alignment horizontal="left"/>
      <protection/>
    </xf>
    <xf numFmtId="0" fontId="7" fillId="0" borderId="11" xfId="53" applyFont="1" applyBorder="1" applyAlignment="1">
      <alignment horizontal="left"/>
      <protection/>
    </xf>
    <xf numFmtId="0" fontId="5" fillId="0" borderId="12" xfId="53" applyFont="1" applyBorder="1" applyAlignment="1">
      <alignment horizontal="left"/>
      <protection/>
    </xf>
    <xf numFmtId="49" fontId="10" fillId="0" borderId="12" xfId="53" applyNumberFormat="1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left"/>
      <protection/>
    </xf>
    <xf numFmtId="0" fontId="9" fillId="0" borderId="12" xfId="53" applyFont="1" applyBorder="1" applyAlignment="1">
      <alignment horizontal="left"/>
      <protection/>
    </xf>
    <xf numFmtId="49" fontId="9" fillId="0" borderId="13" xfId="53" applyNumberFormat="1" applyFont="1" applyBorder="1" applyAlignment="1">
      <alignment horizontal="left"/>
      <protection/>
    </xf>
    <xf numFmtId="49" fontId="9" fillId="0" borderId="13" xfId="53" applyNumberFormat="1" applyFont="1" applyBorder="1" applyAlignment="1">
      <alignment horizontal="left" wrapText="1"/>
      <protection/>
    </xf>
    <xf numFmtId="49" fontId="7" fillId="0" borderId="14" xfId="53" applyNumberFormat="1" applyFont="1" applyBorder="1" applyAlignment="1">
      <alignment horizontal="left" vertical="center" wrapText="1"/>
      <protection/>
    </xf>
    <xf numFmtId="0" fontId="8" fillId="32" borderId="15" xfId="53" applyFont="1" applyFill="1" applyBorder="1" applyAlignment="1">
      <alignment horizontal="left"/>
      <protection/>
    </xf>
    <xf numFmtId="0" fontId="9" fillId="0" borderId="11" xfId="53" applyFont="1" applyBorder="1" applyAlignment="1">
      <alignment horizontal="left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center" vertical="center"/>
      <protection/>
    </xf>
    <xf numFmtId="3" fontId="7" fillId="0" borderId="16" xfId="53" applyNumberFormat="1" applyFont="1" applyFill="1" applyBorder="1" applyAlignment="1">
      <alignment horizontal="center" vertical="center"/>
      <protection/>
    </xf>
    <xf numFmtId="49" fontId="9" fillId="0" borderId="12" xfId="53" applyNumberFormat="1" applyFont="1" applyBorder="1" applyAlignment="1">
      <alignment horizontal="left"/>
      <protection/>
    </xf>
    <xf numFmtId="49" fontId="7" fillId="0" borderId="12" xfId="53" applyNumberFormat="1" applyFont="1" applyBorder="1" applyAlignment="1">
      <alignment horizontal="left"/>
      <protection/>
    </xf>
    <xf numFmtId="0" fontId="7" fillId="0" borderId="12" xfId="53" applyFont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left" wrapText="1"/>
      <protection/>
    </xf>
    <xf numFmtId="3" fontId="7" fillId="0" borderId="17" xfId="53" applyNumberFormat="1" applyFont="1" applyFill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left" vertical="center"/>
      <protection/>
    </xf>
    <xf numFmtId="49" fontId="10" fillId="0" borderId="12" xfId="53" applyNumberFormat="1" applyFont="1" applyBorder="1" applyAlignment="1">
      <alignment horizontal="left" vertical="center" wrapText="1"/>
      <protection/>
    </xf>
    <xf numFmtId="0" fontId="10" fillId="0" borderId="12" xfId="53" applyFont="1" applyBorder="1" applyAlignment="1">
      <alignment horizontal="left"/>
      <protection/>
    </xf>
    <xf numFmtId="49" fontId="10" fillId="0" borderId="12" xfId="53" applyNumberFormat="1" applyFont="1" applyBorder="1" applyAlignment="1">
      <alignment horizontal="left"/>
      <protection/>
    </xf>
    <xf numFmtId="0" fontId="10" fillId="0" borderId="16" xfId="53" applyFont="1" applyBorder="1" applyAlignment="1">
      <alignment horizontal="center" vertical="center"/>
      <protection/>
    </xf>
    <xf numFmtId="49" fontId="10" fillId="0" borderId="12" xfId="53" applyNumberFormat="1" applyFont="1" applyFill="1" applyBorder="1" applyAlignment="1">
      <alignment horizontal="left" vertical="center" wrapText="1"/>
      <protection/>
    </xf>
    <xf numFmtId="49" fontId="10" fillId="0" borderId="12" xfId="53" applyNumberFormat="1" applyFont="1" applyFill="1" applyBorder="1" applyAlignment="1">
      <alignment horizontal="left"/>
      <protection/>
    </xf>
    <xf numFmtId="49" fontId="10" fillId="0" borderId="12" xfId="53" applyNumberFormat="1" applyFont="1" applyFill="1" applyBorder="1" applyAlignment="1">
      <alignment horizontal="left" wrapText="1"/>
      <protection/>
    </xf>
    <xf numFmtId="49" fontId="10" fillId="0" borderId="12" xfId="53" applyNumberFormat="1" applyFont="1" applyFill="1" applyBorder="1" applyAlignment="1">
      <alignment horizontal="left" vertical="center" wrapText="1"/>
      <protection/>
    </xf>
    <xf numFmtId="49" fontId="7" fillId="0" borderId="18" xfId="53" applyNumberFormat="1" applyFont="1" applyFill="1" applyBorder="1" applyAlignment="1">
      <alignment horizontal="left" vertical="center" wrapText="1"/>
      <protection/>
    </xf>
    <xf numFmtId="49" fontId="7" fillId="0" borderId="19" xfId="53" applyNumberFormat="1" applyFont="1" applyBorder="1" applyAlignment="1">
      <alignment horizontal="left"/>
      <protection/>
    </xf>
    <xf numFmtId="49" fontId="7" fillId="0" borderId="16" xfId="53" applyNumberFormat="1" applyFont="1" applyBorder="1" applyAlignment="1">
      <alignment horizontal="left"/>
      <protection/>
    </xf>
    <xf numFmtId="49" fontId="7" fillId="0" borderId="20" xfId="53" applyNumberFormat="1" applyFont="1" applyFill="1" applyBorder="1" applyAlignment="1">
      <alignment horizontal="left" vertical="center" wrapText="1"/>
      <protection/>
    </xf>
    <xf numFmtId="49" fontId="7" fillId="0" borderId="21" xfId="53" applyNumberFormat="1" applyFont="1" applyBorder="1" applyAlignment="1">
      <alignment horizontal="left"/>
      <protection/>
    </xf>
    <xf numFmtId="49" fontId="7" fillId="0" borderId="21" xfId="53" applyNumberFormat="1" applyFont="1" applyFill="1" applyBorder="1" applyAlignment="1">
      <alignment horizontal="left" vertical="center" wrapText="1"/>
      <protection/>
    </xf>
    <xf numFmtId="49" fontId="7" fillId="0" borderId="16" xfId="53" applyNumberFormat="1" applyFont="1" applyFill="1" applyBorder="1" applyAlignment="1">
      <alignment horizontal="left"/>
      <protection/>
    </xf>
    <xf numFmtId="49" fontId="7" fillId="0" borderId="16" xfId="53" applyNumberFormat="1" applyFont="1" applyFill="1" applyBorder="1" applyAlignment="1">
      <alignment horizontal="left" vertical="center"/>
      <protection/>
    </xf>
    <xf numFmtId="0" fontId="7" fillId="0" borderId="22" xfId="53" applyFont="1" applyBorder="1" applyAlignment="1">
      <alignment horizontal="center" vertical="center"/>
      <protection/>
    </xf>
    <xf numFmtId="49" fontId="7" fillId="0" borderId="19" xfId="53" applyNumberFormat="1" applyFont="1" applyFill="1" applyBorder="1" applyAlignment="1">
      <alignment horizontal="left" vertical="center"/>
      <protection/>
    </xf>
    <xf numFmtId="0" fontId="7" fillId="0" borderId="23" xfId="53" applyFont="1" applyBorder="1" applyAlignment="1">
      <alignment horizontal="center" vertical="center"/>
      <protection/>
    </xf>
    <xf numFmtId="49" fontId="7" fillId="0" borderId="16" xfId="53" applyNumberFormat="1" applyFont="1" applyFill="1" applyBorder="1" applyAlignment="1">
      <alignment horizontal="left" vertical="center" wrapText="1"/>
      <protection/>
    </xf>
    <xf numFmtId="0" fontId="7" fillId="0" borderId="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2" fillId="0" borderId="0" xfId="53" applyAlignment="1">
      <alignment horizontal="right"/>
      <protection/>
    </xf>
    <xf numFmtId="0" fontId="2" fillId="0" borderId="0" xfId="53" applyAlignment="1">
      <alignment horizontal="center"/>
      <protection/>
    </xf>
    <xf numFmtId="0" fontId="2" fillId="0" borderId="0" xfId="53" applyAlignment="1">
      <alignment horizontal="left"/>
      <protection/>
    </xf>
    <xf numFmtId="0" fontId="2" fillId="0" borderId="0" xfId="53" applyAlignment="1">
      <alignment/>
      <protection/>
    </xf>
    <xf numFmtId="0" fontId="7" fillId="0" borderId="0" xfId="53" applyFont="1" applyBorder="1" applyAlignment="1">
      <alignment horizontal="left"/>
      <protection/>
    </xf>
    <xf numFmtId="0" fontId="2" fillId="0" borderId="0" xfId="53" applyBorder="1">
      <alignment/>
      <protection/>
    </xf>
    <xf numFmtId="49" fontId="10" fillId="0" borderId="0" xfId="53" applyNumberFormat="1" applyFont="1" applyBorder="1" applyAlignment="1">
      <alignment horizontal="left" vertical="center" wrapText="1"/>
      <protection/>
    </xf>
    <xf numFmtId="0" fontId="7" fillId="0" borderId="0" xfId="53" applyFont="1" applyBorder="1" applyAlignment="1">
      <alignment horizontal="center" vertical="center"/>
      <protection/>
    </xf>
    <xf numFmtId="3" fontId="7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left"/>
      <protection/>
    </xf>
    <xf numFmtId="0" fontId="2" fillId="0" borderId="0" xfId="53" applyBorder="1" applyAlignment="1">
      <alignment horizontal="right"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 applyAlignment="1">
      <alignment horizontal="left"/>
      <protection/>
    </xf>
    <xf numFmtId="0" fontId="2" fillId="0" borderId="0" xfId="53" applyBorder="1" applyAlignment="1">
      <alignment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49" fontId="2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wrapText="1"/>
      <protection/>
    </xf>
    <xf numFmtId="0" fontId="3" fillId="0" borderId="0" xfId="52" applyFont="1" applyAlignment="1">
      <alignment wrapText="1"/>
      <protection/>
    </xf>
    <xf numFmtId="0" fontId="3" fillId="0" borderId="0" xfId="0" applyFont="1" applyAlignment="1">
      <alignment/>
    </xf>
    <xf numFmtId="49" fontId="2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2" fillId="0" borderId="0" xfId="52" applyBorder="1">
      <alignment/>
      <protection/>
    </xf>
    <xf numFmtId="0" fontId="2" fillId="0" borderId="0" xfId="53" applyAlignment="1">
      <alignment horizontal="center" vertical="center"/>
      <protection/>
    </xf>
    <xf numFmtId="0" fontId="5" fillId="0" borderId="24" xfId="53" applyFont="1" applyBorder="1">
      <alignment/>
      <protection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25" xfId="0" applyFont="1" applyBorder="1" applyAlignment="1">
      <alignment/>
    </xf>
    <xf numFmtId="49" fontId="5" fillId="0" borderId="26" xfId="53" applyNumberFormat="1" applyFont="1" applyBorder="1" applyAlignment="1">
      <alignment horizontal="center" vertical="center"/>
      <protection/>
    </xf>
    <xf numFmtId="49" fontId="14" fillId="0" borderId="1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5" fillId="0" borderId="27" xfId="53" applyNumberFormat="1" applyFont="1" applyBorder="1" applyAlignment="1">
      <alignment horizontal="center" vertical="center"/>
      <protection/>
    </xf>
    <xf numFmtId="49" fontId="4" fillId="0" borderId="0" xfId="52" applyNumberFormat="1" applyFont="1" applyAlignment="1">
      <alignment horizontal="left" vertical="center"/>
      <protection/>
    </xf>
    <xf numFmtId="0" fontId="7" fillId="0" borderId="14" xfId="53" applyFont="1" applyBorder="1" applyAlignment="1">
      <alignment horizontal="center" vertical="center"/>
      <protection/>
    </xf>
    <xf numFmtId="0" fontId="8" fillId="32" borderId="15" xfId="53" applyFont="1" applyFill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/>
      <protection/>
    </xf>
    <xf numFmtId="0" fontId="8" fillId="32" borderId="10" xfId="53" applyFont="1" applyFill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/>
      <protection/>
    </xf>
    <xf numFmtId="0" fontId="9" fillId="0" borderId="21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/>
      <protection/>
    </xf>
    <xf numFmtId="49" fontId="10" fillId="0" borderId="28" xfId="53" applyNumberFormat="1" applyFont="1" applyBorder="1" applyAlignment="1">
      <alignment horizontal="center" vertical="center"/>
      <protection/>
    </xf>
    <xf numFmtId="0" fontId="7" fillId="0" borderId="25" xfId="53" applyFont="1" applyBorder="1" applyAlignment="1">
      <alignment horizontal="center" vertical="center"/>
      <protection/>
    </xf>
    <xf numFmtId="0" fontId="8" fillId="32" borderId="29" xfId="53" applyFont="1" applyFill="1" applyBorder="1" applyAlignment="1">
      <alignment horizontal="center" vertical="center"/>
      <protection/>
    </xf>
    <xf numFmtId="0" fontId="7" fillId="0" borderId="29" xfId="53" applyFont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2" fillId="0" borderId="0" xfId="53" applyBorder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2" fillId="0" borderId="0" xfId="52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3" fontId="7" fillId="32" borderId="10" xfId="53" applyNumberFormat="1" applyFont="1" applyFill="1" applyBorder="1" applyAlignment="1">
      <alignment horizontal="center" vertical="center"/>
      <protection/>
    </xf>
    <xf numFmtId="3" fontId="7" fillId="0" borderId="21" xfId="53" applyNumberFormat="1" applyFont="1" applyFill="1" applyBorder="1" applyAlignment="1">
      <alignment horizontal="center" vertical="center"/>
      <protection/>
    </xf>
    <xf numFmtId="3" fontId="9" fillId="0" borderId="16" xfId="53" applyNumberFormat="1" applyFont="1" applyBorder="1" applyAlignment="1">
      <alignment horizontal="center" vertical="center"/>
      <protection/>
    </xf>
    <xf numFmtId="3" fontId="7" fillId="0" borderId="28" xfId="53" applyNumberFormat="1" applyFont="1" applyFill="1" applyBorder="1" applyAlignment="1">
      <alignment horizontal="center" vertical="center"/>
      <protection/>
    </xf>
    <xf numFmtId="3" fontId="9" fillId="0" borderId="28" xfId="53" applyNumberFormat="1" applyFont="1" applyBorder="1" applyAlignment="1">
      <alignment horizontal="center" vertical="center"/>
      <protection/>
    </xf>
    <xf numFmtId="3" fontId="7" fillId="32" borderId="30" xfId="53" applyNumberFormat="1" applyFont="1" applyFill="1" applyBorder="1" applyAlignment="1">
      <alignment horizontal="center" vertical="center"/>
      <protection/>
    </xf>
    <xf numFmtId="3" fontId="7" fillId="0" borderId="31" xfId="53" applyNumberFormat="1" applyFont="1" applyFill="1" applyBorder="1" applyAlignment="1">
      <alignment horizontal="center" vertical="center"/>
      <protection/>
    </xf>
    <xf numFmtId="3" fontId="9" fillId="0" borderId="16" xfId="53" applyNumberFormat="1" applyFont="1" applyFill="1" applyBorder="1" applyAlignment="1">
      <alignment horizontal="center" vertical="center"/>
      <protection/>
    </xf>
    <xf numFmtId="3" fontId="9" fillId="0" borderId="17" xfId="53" applyNumberFormat="1" applyFont="1" applyBorder="1" applyAlignment="1">
      <alignment horizontal="center" vertical="center"/>
      <protection/>
    </xf>
    <xf numFmtId="3" fontId="7" fillId="0" borderId="17" xfId="53" applyNumberFormat="1" applyFont="1" applyBorder="1" applyAlignment="1">
      <alignment horizontal="center" vertical="center"/>
      <protection/>
    </xf>
    <xf numFmtId="3" fontId="7" fillId="0" borderId="16" xfId="53" applyNumberFormat="1" applyFont="1" applyBorder="1" applyAlignment="1">
      <alignment horizontal="center" vertical="center"/>
      <protection/>
    </xf>
    <xf numFmtId="3" fontId="9" fillId="0" borderId="32" xfId="53" applyNumberFormat="1" applyFont="1" applyFill="1" applyBorder="1" applyAlignment="1">
      <alignment horizontal="center" vertical="center"/>
      <protection/>
    </xf>
    <xf numFmtId="3" fontId="9" fillId="0" borderId="23" xfId="53" applyNumberFormat="1" applyFont="1" applyBorder="1" applyAlignment="1">
      <alignment horizontal="center" vertical="center"/>
      <protection/>
    </xf>
    <xf numFmtId="3" fontId="9" fillId="0" borderId="21" xfId="53" applyNumberFormat="1" applyFont="1" applyBorder="1" applyAlignment="1">
      <alignment horizontal="center" vertical="center"/>
      <protection/>
    </xf>
    <xf numFmtId="3" fontId="7" fillId="0" borderId="22" xfId="53" applyNumberFormat="1" applyFont="1" applyBorder="1" applyAlignment="1">
      <alignment horizontal="center" vertical="center"/>
      <protection/>
    </xf>
    <xf numFmtId="3" fontId="7" fillId="0" borderId="33" xfId="53" applyNumberFormat="1" applyFont="1" applyFill="1" applyBorder="1" applyAlignment="1">
      <alignment horizontal="center" vertical="center"/>
      <protection/>
    </xf>
    <xf numFmtId="3" fontId="7" fillId="0" borderId="19" xfId="53" applyNumberFormat="1" applyFont="1" applyFill="1" applyBorder="1" applyAlignment="1">
      <alignment horizontal="center" vertical="center"/>
      <protection/>
    </xf>
    <xf numFmtId="3" fontId="7" fillId="0" borderId="20" xfId="53" applyNumberFormat="1" applyFont="1" applyFill="1" applyBorder="1" applyAlignment="1">
      <alignment horizontal="center" vertical="center"/>
      <protection/>
    </xf>
    <xf numFmtId="3" fontId="9" fillId="0" borderId="32" xfId="53" applyNumberFormat="1" applyFont="1" applyBorder="1" applyAlignment="1">
      <alignment horizontal="center" vertical="center"/>
      <protection/>
    </xf>
    <xf numFmtId="3" fontId="7" fillId="32" borderId="29" xfId="53" applyNumberFormat="1" applyFont="1" applyFill="1" applyBorder="1" applyAlignment="1">
      <alignment horizontal="center" vertical="center"/>
      <protection/>
    </xf>
    <xf numFmtId="3" fontId="7" fillId="0" borderId="23" xfId="53" applyNumberFormat="1" applyFont="1" applyFill="1" applyBorder="1" applyAlignment="1">
      <alignment horizontal="center" vertical="center"/>
      <protection/>
    </xf>
    <xf numFmtId="3" fontId="9" fillId="0" borderId="22" xfId="53" applyNumberFormat="1" applyFont="1" applyBorder="1" applyAlignment="1">
      <alignment horizontal="center" vertical="center"/>
      <protection/>
    </xf>
    <xf numFmtId="3" fontId="7" fillId="0" borderId="34" xfId="53" applyNumberFormat="1" applyFont="1" applyFill="1" applyBorder="1" applyAlignment="1">
      <alignment horizontal="center" vertical="center"/>
      <protection/>
    </xf>
    <xf numFmtId="3" fontId="9" fillId="0" borderId="22" xfId="53" applyNumberFormat="1" applyFont="1" applyFill="1" applyBorder="1" applyAlignment="1">
      <alignment horizontal="center" vertical="center"/>
      <protection/>
    </xf>
    <xf numFmtId="3" fontId="9" fillId="0" borderId="33" xfId="53" applyNumberFormat="1" applyFont="1" applyBorder="1" applyAlignment="1">
      <alignment horizontal="center" vertical="center"/>
      <protection/>
    </xf>
    <xf numFmtId="3" fontId="7" fillId="0" borderId="10" xfId="53" applyNumberFormat="1" applyFont="1" applyFill="1" applyBorder="1" applyAlignment="1">
      <alignment horizontal="center" vertical="center"/>
      <protection/>
    </xf>
    <xf numFmtId="3" fontId="7" fillId="0" borderId="29" xfId="53" applyNumberFormat="1" applyFont="1" applyFill="1" applyBorder="1" applyAlignment="1">
      <alignment horizontal="center" vertical="center"/>
      <protection/>
    </xf>
    <xf numFmtId="3" fontId="5" fillId="0" borderId="0" xfId="53" applyNumberFormat="1" applyFont="1" applyFill="1" applyAlignment="1">
      <alignment horizontal="center" vertical="center"/>
      <protection/>
    </xf>
    <xf numFmtId="3" fontId="2" fillId="0" borderId="0" xfId="53" applyNumberFormat="1" applyFill="1" applyAlignment="1">
      <alignment horizontal="center" vertical="center"/>
      <protection/>
    </xf>
    <xf numFmtId="0" fontId="2" fillId="0" borderId="0" xfId="53" applyFill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3" fontId="5" fillId="0" borderId="0" xfId="53" applyNumberFormat="1" applyFont="1" applyFill="1" applyBorder="1" applyAlignment="1">
      <alignment horizontal="center" vertical="center"/>
      <protection/>
    </xf>
    <xf numFmtId="3" fontId="2" fillId="0" borderId="0" xfId="53" applyNumberFormat="1" applyFill="1" applyBorder="1" applyAlignment="1">
      <alignment horizontal="center" vertical="center"/>
      <protection/>
    </xf>
    <xf numFmtId="0" fontId="2" fillId="0" borderId="0" xfId="53" applyFill="1" applyBorder="1" applyAlignment="1">
      <alignment horizontal="center" vertical="center"/>
      <protection/>
    </xf>
    <xf numFmtId="3" fontId="7" fillId="32" borderId="15" xfId="53" applyNumberFormat="1" applyFont="1" applyFill="1" applyBorder="1" applyAlignment="1">
      <alignment horizontal="center" vertical="center"/>
      <protection/>
    </xf>
    <xf numFmtId="3" fontId="7" fillId="0" borderId="11" xfId="53" applyNumberFormat="1" applyFont="1" applyFill="1" applyBorder="1" applyAlignment="1">
      <alignment horizontal="center" vertical="center"/>
      <protection/>
    </xf>
    <xf numFmtId="3" fontId="7" fillId="0" borderId="12" xfId="53" applyNumberFormat="1" applyFont="1" applyFill="1" applyBorder="1" applyAlignment="1">
      <alignment horizontal="center" vertical="center"/>
      <protection/>
    </xf>
    <xf numFmtId="3" fontId="7" fillId="0" borderId="22" xfId="53" applyNumberFormat="1" applyFont="1" applyFill="1" applyBorder="1" applyAlignment="1">
      <alignment horizontal="center" vertical="center"/>
      <protection/>
    </xf>
    <xf numFmtId="4" fontId="14" fillId="0" borderId="22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35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0" fontId="2" fillId="0" borderId="0" xfId="54" applyAlignment="1">
      <alignment horizontal="center" vertical="center"/>
      <protection/>
    </xf>
    <xf numFmtId="49" fontId="2" fillId="0" borderId="0" xfId="54" applyNumberFormat="1" applyFont="1" applyAlignment="1">
      <alignment horizontal="center" vertical="center"/>
      <protection/>
    </xf>
    <xf numFmtId="0" fontId="2" fillId="0" borderId="0" xfId="54">
      <alignment/>
      <protection/>
    </xf>
    <xf numFmtId="0" fontId="4" fillId="0" borderId="0" xfId="54" applyFont="1" applyAlignment="1">
      <alignment wrapText="1"/>
      <protection/>
    </xf>
    <xf numFmtId="0" fontId="5" fillId="0" borderId="24" xfId="54" applyFont="1" applyBorder="1">
      <alignment/>
      <protection/>
    </xf>
    <xf numFmtId="49" fontId="5" fillId="0" borderId="26" xfId="54" applyNumberFormat="1" applyFont="1" applyBorder="1" applyAlignment="1">
      <alignment horizontal="center" vertical="center"/>
      <protection/>
    </xf>
    <xf numFmtId="49" fontId="5" fillId="0" borderId="27" xfId="54" applyNumberFormat="1" applyFont="1" applyBorder="1" applyAlignment="1">
      <alignment horizontal="center" vertical="center"/>
      <protection/>
    </xf>
    <xf numFmtId="49" fontId="2" fillId="0" borderId="0" xfId="54" applyNumberFormat="1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2" fillId="0" borderId="0" xfId="54" applyBorder="1">
      <alignment/>
      <protection/>
    </xf>
    <xf numFmtId="4" fontId="14" fillId="0" borderId="20" xfId="0" applyNumberFormat="1" applyFont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 vertical="center"/>
    </xf>
    <xf numFmtId="0" fontId="5" fillId="0" borderId="36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0" fontId="5" fillId="0" borderId="37" xfId="54" applyFont="1" applyBorder="1" applyAlignment="1">
      <alignment horizontal="center" vertical="center"/>
      <protection/>
    </xf>
    <xf numFmtId="0" fontId="8" fillId="32" borderId="10" xfId="54" applyFont="1" applyFill="1" applyBorder="1" applyAlignment="1">
      <alignment horizontal="left"/>
      <protection/>
    </xf>
    <xf numFmtId="0" fontId="8" fillId="32" borderId="15" xfId="54" applyFont="1" applyFill="1" applyBorder="1" applyAlignment="1">
      <alignment horizontal="center" vertical="center"/>
      <protection/>
    </xf>
    <xf numFmtId="3" fontId="7" fillId="32" borderId="10" xfId="54" applyNumberFormat="1" applyFont="1" applyFill="1" applyBorder="1" applyAlignment="1">
      <alignment horizontal="center" vertical="center"/>
      <protection/>
    </xf>
    <xf numFmtId="0" fontId="7" fillId="0" borderId="11" xfId="54" applyFont="1" applyBorder="1" applyAlignment="1">
      <alignment horizontal="left"/>
      <protection/>
    </xf>
    <xf numFmtId="0" fontId="7" fillId="0" borderId="11" xfId="54" applyFont="1" applyBorder="1" applyAlignment="1">
      <alignment horizontal="center" vertical="center"/>
      <protection/>
    </xf>
    <xf numFmtId="3" fontId="7" fillId="0" borderId="21" xfId="54" applyNumberFormat="1" applyFont="1" applyFill="1" applyBorder="1" applyAlignment="1">
      <alignment horizontal="center" vertical="center"/>
      <protection/>
    </xf>
    <xf numFmtId="0" fontId="5" fillId="0" borderId="12" xfId="54" applyFont="1" applyBorder="1" applyAlignment="1">
      <alignment horizontal="left"/>
      <protection/>
    </xf>
    <xf numFmtId="0" fontId="5" fillId="0" borderId="12" xfId="54" applyFont="1" applyBorder="1" applyAlignment="1">
      <alignment horizontal="center" vertical="center"/>
      <protection/>
    </xf>
    <xf numFmtId="3" fontId="7" fillId="0" borderId="16" xfId="54" applyNumberFormat="1" applyFont="1" applyFill="1" applyBorder="1" applyAlignment="1">
      <alignment horizontal="center" vertical="center"/>
      <protection/>
    </xf>
    <xf numFmtId="3" fontId="9" fillId="0" borderId="16" xfId="54" applyNumberFormat="1" applyFont="1" applyBorder="1" applyAlignment="1">
      <alignment horizontal="center" vertical="center"/>
      <protection/>
    </xf>
    <xf numFmtId="49" fontId="10" fillId="0" borderId="12" xfId="54" applyNumberFormat="1" applyFont="1" applyBorder="1" applyAlignment="1">
      <alignment horizontal="left" vertical="center" wrapText="1"/>
      <protection/>
    </xf>
    <xf numFmtId="0" fontId="10" fillId="0" borderId="12" xfId="54" applyFont="1" applyBorder="1" applyAlignment="1">
      <alignment horizontal="center" vertical="center"/>
      <protection/>
    </xf>
    <xf numFmtId="0" fontId="7" fillId="0" borderId="12" xfId="54" applyFont="1" applyBorder="1" applyAlignment="1">
      <alignment horizontal="left"/>
      <protection/>
    </xf>
    <xf numFmtId="0" fontId="7" fillId="0" borderId="12" xfId="54" applyFont="1" applyBorder="1" applyAlignment="1">
      <alignment horizontal="center" vertical="center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3" xfId="54" applyNumberFormat="1" applyFont="1" applyBorder="1" applyAlignment="1">
      <alignment horizontal="left"/>
      <protection/>
    </xf>
    <xf numFmtId="0" fontId="9" fillId="0" borderId="13" xfId="54" applyFont="1" applyBorder="1" applyAlignment="1">
      <alignment horizontal="center" vertical="center"/>
      <protection/>
    </xf>
    <xf numFmtId="0" fontId="9" fillId="0" borderId="12" xfId="54" applyFont="1" applyBorder="1" applyAlignment="1">
      <alignment horizontal="left"/>
      <protection/>
    </xf>
    <xf numFmtId="49" fontId="9" fillId="0" borderId="13" xfId="54" applyNumberFormat="1" applyFont="1" applyBorder="1" applyAlignment="1">
      <alignment horizontal="left" wrapText="1"/>
      <protection/>
    </xf>
    <xf numFmtId="49" fontId="7" fillId="0" borderId="14" xfId="54" applyNumberFormat="1" applyFont="1" applyBorder="1" applyAlignment="1">
      <alignment horizontal="left" vertical="center" wrapText="1"/>
      <protection/>
    </xf>
    <xf numFmtId="3" fontId="7" fillId="0" borderId="28" xfId="54" applyNumberFormat="1" applyFont="1" applyFill="1" applyBorder="1" applyAlignment="1">
      <alignment horizontal="center" vertical="center"/>
      <protection/>
    </xf>
    <xf numFmtId="3" fontId="9" fillId="0" borderId="28" xfId="54" applyNumberFormat="1" applyFont="1" applyBorder="1" applyAlignment="1">
      <alignment horizontal="center" vertical="center"/>
      <protection/>
    </xf>
    <xf numFmtId="0" fontId="8" fillId="32" borderId="15" xfId="54" applyFont="1" applyFill="1" applyBorder="1" applyAlignment="1">
      <alignment horizontal="left"/>
      <protection/>
    </xf>
    <xf numFmtId="0" fontId="8" fillId="32" borderId="10" xfId="54" applyFont="1" applyFill="1" applyBorder="1" applyAlignment="1">
      <alignment horizontal="center" vertical="center"/>
      <protection/>
    </xf>
    <xf numFmtId="3" fontId="7" fillId="32" borderId="30" xfId="54" applyNumberFormat="1" applyFont="1" applyFill="1" applyBorder="1" applyAlignment="1">
      <alignment horizontal="center" vertical="center"/>
      <protection/>
    </xf>
    <xf numFmtId="0" fontId="7" fillId="0" borderId="21" xfId="54" applyFont="1" applyBorder="1" applyAlignment="1">
      <alignment horizontal="center" vertical="center"/>
      <protection/>
    </xf>
    <xf numFmtId="3" fontId="7" fillId="0" borderId="31" xfId="54" applyNumberFormat="1" applyFont="1" applyFill="1" applyBorder="1" applyAlignment="1">
      <alignment horizontal="center" vertical="center"/>
      <protection/>
    </xf>
    <xf numFmtId="0" fontId="9" fillId="0" borderId="11" xfId="54" applyFont="1" applyBorder="1" applyAlignment="1">
      <alignment horizontal="left"/>
      <protection/>
    </xf>
    <xf numFmtId="0" fontId="9" fillId="0" borderId="21" xfId="54" applyFont="1" applyBorder="1" applyAlignment="1">
      <alignment horizontal="center" vertical="center"/>
      <protection/>
    </xf>
    <xf numFmtId="3" fontId="9" fillId="0" borderId="16" xfId="54" applyNumberFormat="1" applyFont="1" applyFill="1" applyBorder="1" applyAlignment="1">
      <alignment horizontal="center" vertical="center"/>
      <protection/>
    </xf>
    <xf numFmtId="3" fontId="9" fillId="0" borderId="17" xfId="54" applyNumberFormat="1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center" vertical="center"/>
      <protection/>
    </xf>
    <xf numFmtId="3" fontId="7" fillId="0" borderId="17" xfId="54" applyNumberFormat="1" applyFont="1" applyFill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left"/>
      <protection/>
    </xf>
    <xf numFmtId="0" fontId="9" fillId="0" borderId="16" xfId="54" applyFont="1" applyBorder="1" applyAlignment="1">
      <alignment horizontal="center" vertical="center"/>
      <protection/>
    </xf>
    <xf numFmtId="0" fontId="5" fillId="0" borderId="16" xfId="54" applyFont="1" applyBorder="1" applyAlignment="1">
      <alignment horizontal="center" vertical="center"/>
      <protection/>
    </xf>
    <xf numFmtId="3" fontId="9" fillId="0" borderId="17" xfId="54" applyNumberFormat="1" applyFont="1" applyBorder="1" applyAlignment="1">
      <alignment horizontal="center" vertical="center"/>
      <protection/>
    </xf>
    <xf numFmtId="49" fontId="7" fillId="0" borderId="12" xfId="54" applyNumberFormat="1" applyFont="1" applyBorder="1" applyAlignment="1">
      <alignment horizontal="left"/>
      <protection/>
    </xf>
    <xf numFmtId="49" fontId="7" fillId="0" borderId="12" xfId="54" applyNumberFormat="1" applyFont="1" applyBorder="1" applyAlignment="1">
      <alignment horizontal="left" wrapText="1"/>
      <protection/>
    </xf>
    <xf numFmtId="3" fontId="7" fillId="0" borderId="17" xfId="54" applyNumberFormat="1" applyFont="1" applyBorder="1" applyAlignment="1">
      <alignment horizontal="center" vertical="center"/>
      <protection/>
    </xf>
    <xf numFmtId="3" fontId="7" fillId="0" borderId="16" xfId="54" applyNumberFormat="1" applyFont="1" applyBorder="1" applyAlignment="1">
      <alignment horizontal="center" vertical="center"/>
      <protection/>
    </xf>
    <xf numFmtId="49" fontId="7" fillId="0" borderId="12" xfId="54" applyNumberFormat="1" applyFont="1" applyBorder="1" applyAlignment="1">
      <alignment horizontal="left" vertical="center"/>
      <protection/>
    </xf>
    <xf numFmtId="49" fontId="10" fillId="0" borderId="12" xfId="54" applyNumberFormat="1" applyFont="1" applyBorder="1" applyAlignment="1">
      <alignment horizontal="left" vertical="center" wrapText="1"/>
      <protection/>
    </xf>
    <xf numFmtId="49" fontId="10" fillId="0" borderId="16" xfId="54" applyNumberFormat="1" applyFont="1" applyBorder="1" applyAlignment="1">
      <alignment horizontal="center" vertical="center"/>
      <protection/>
    </xf>
    <xf numFmtId="49" fontId="10" fillId="0" borderId="16" xfId="54" applyNumberFormat="1" applyFont="1" applyFill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10" fillId="0" borderId="12" xfId="54" applyFont="1" applyBorder="1" applyAlignment="1">
      <alignment horizontal="left"/>
      <protection/>
    </xf>
    <xf numFmtId="0" fontId="10" fillId="0" borderId="16" xfId="54" applyFont="1" applyBorder="1" applyAlignment="1">
      <alignment horizontal="center" vertical="center"/>
      <protection/>
    </xf>
    <xf numFmtId="49" fontId="10" fillId="0" borderId="12" xfId="54" applyNumberFormat="1" applyFont="1" applyBorder="1" applyAlignment="1">
      <alignment horizontal="left"/>
      <protection/>
    </xf>
    <xf numFmtId="49" fontId="10" fillId="0" borderId="28" xfId="54" applyNumberFormat="1" applyFont="1" applyBorder="1" applyAlignment="1">
      <alignment horizontal="center" vertical="center"/>
      <protection/>
    </xf>
    <xf numFmtId="49" fontId="10" fillId="0" borderId="12" xfId="54" applyNumberFormat="1" applyFont="1" applyFill="1" applyBorder="1" applyAlignment="1">
      <alignment horizontal="left" vertical="center" wrapText="1"/>
      <protection/>
    </xf>
    <xf numFmtId="49" fontId="10" fillId="0" borderId="12" xfId="54" applyNumberFormat="1" applyFont="1" applyFill="1" applyBorder="1" applyAlignment="1">
      <alignment horizontal="left"/>
      <protection/>
    </xf>
    <xf numFmtId="49" fontId="10" fillId="0" borderId="12" xfId="54" applyNumberFormat="1" applyFont="1" applyFill="1" applyBorder="1" applyAlignment="1">
      <alignment horizontal="left" wrapText="1"/>
      <protection/>
    </xf>
    <xf numFmtId="49" fontId="10" fillId="0" borderId="12" xfId="54" applyNumberFormat="1" applyFont="1" applyFill="1" applyBorder="1" applyAlignment="1">
      <alignment horizontal="left" vertical="center" wrapText="1"/>
      <protection/>
    </xf>
    <xf numFmtId="49" fontId="7" fillId="0" borderId="18" xfId="54" applyNumberFormat="1" applyFont="1" applyFill="1" applyBorder="1" applyAlignment="1">
      <alignment horizontal="left" vertical="center" wrapText="1"/>
      <protection/>
    </xf>
    <xf numFmtId="49" fontId="10" fillId="0" borderId="28" xfId="54" applyNumberFormat="1" applyFont="1" applyBorder="1" applyAlignment="1">
      <alignment horizontal="center" vertical="center"/>
      <protection/>
    </xf>
    <xf numFmtId="3" fontId="9" fillId="0" borderId="32" xfId="54" applyNumberFormat="1" applyFont="1" applyFill="1" applyBorder="1" applyAlignment="1">
      <alignment horizontal="center" vertical="center"/>
      <protection/>
    </xf>
    <xf numFmtId="49" fontId="7" fillId="0" borderId="19" xfId="54" applyNumberFormat="1" applyFont="1" applyBorder="1" applyAlignment="1">
      <alignment horizontal="left"/>
      <protection/>
    </xf>
    <xf numFmtId="3" fontId="9" fillId="0" borderId="23" xfId="54" applyNumberFormat="1" applyFont="1" applyBorder="1" applyAlignment="1">
      <alignment horizontal="center" vertical="center"/>
      <protection/>
    </xf>
    <xf numFmtId="3" fontId="9" fillId="0" borderId="21" xfId="54" applyNumberFormat="1" applyFont="1" applyBorder="1" applyAlignment="1">
      <alignment horizontal="center" vertical="center"/>
      <protection/>
    </xf>
    <xf numFmtId="49" fontId="7" fillId="0" borderId="16" xfId="54" applyNumberFormat="1" applyFont="1" applyBorder="1" applyAlignment="1">
      <alignment horizontal="left"/>
      <protection/>
    </xf>
    <xf numFmtId="3" fontId="9" fillId="0" borderId="22" xfId="54" applyNumberFormat="1" applyFont="1" applyBorder="1" applyAlignment="1">
      <alignment horizontal="center" vertical="center"/>
      <protection/>
    </xf>
    <xf numFmtId="3" fontId="9" fillId="0" borderId="28" xfId="54" applyNumberFormat="1" applyFont="1" applyFill="1" applyBorder="1" applyAlignment="1">
      <alignment horizontal="center" vertical="center"/>
      <protection/>
    </xf>
    <xf numFmtId="3" fontId="9" fillId="0" borderId="33" xfId="54" applyNumberFormat="1" applyFont="1" applyFill="1" applyBorder="1" applyAlignment="1">
      <alignment horizontal="center" vertical="center"/>
      <protection/>
    </xf>
    <xf numFmtId="3" fontId="9" fillId="0" borderId="19" xfId="54" applyNumberFormat="1" applyFont="1" applyFill="1" applyBorder="1" applyAlignment="1">
      <alignment horizontal="center" vertical="center"/>
      <protection/>
    </xf>
    <xf numFmtId="49" fontId="7" fillId="0" borderId="20" xfId="54" applyNumberFormat="1" applyFont="1" applyFill="1" applyBorder="1" applyAlignment="1">
      <alignment horizontal="left" vertical="center" wrapText="1"/>
      <protection/>
    </xf>
    <xf numFmtId="0" fontId="7" fillId="0" borderId="25" xfId="54" applyFont="1" applyBorder="1" applyAlignment="1">
      <alignment horizontal="center" vertical="center"/>
      <protection/>
    </xf>
    <xf numFmtId="3" fontId="7" fillId="0" borderId="20" xfId="54" applyNumberFormat="1" applyFont="1" applyFill="1" applyBorder="1" applyAlignment="1">
      <alignment horizontal="center" vertical="center"/>
      <protection/>
    </xf>
    <xf numFmtId="3" fontId="9" fillId="0" borderId="32" xfId="54" applyNumberFormat="1" applyFont="1" applyBorder="1" applyAlignment="1">
      <alignment horizontal="center" vertical="center"/>
      <protection/>
    </xf>
    <xf numFmtId="0" fontId="8" fillId="32" borderId="29" xfId="54" applyFont="1" applyFill="1" applyBorder="1" applyAlignment="1">
      <alignment horizontal="center" vertical="center"/>
      <protection/>
    </xf>
    <xf numFmtId="3" fontId="7" fillId="32" borderId="29" xfId="54" applyNumberFormat="1" applyFont="1" applyFill="1" applyBorder="1" applyAlignment="1">
      <alignment horizontal="center" vertical="center"/>
      <protection/>
    </xf>
    <xf numFmtId="49" fontId="7" fillId="0" borderId="21" xfId="54" applyNumberFormat="1" applyFont="1" applyBorder="1" applyAlignment="1">
      <alignment horizontal="left"/>
      <protection/>
    </xf>
    <xf numFmtId="0" fontId="7" fillId="0" borderId="23" xfId="54" applyFont="1" applyBorder="1" applyAlignment="1">
      <alignment horizontal="center" vertical="center"/>
      <protection/>
    </xf>
    <xf numFmtId="3" fontId="7" fillId="0" borderId="23" xfId="54" applyNumberFormat="1" applyFont="1" applyFill="1" applyBorder="1" applyAlignment="1">
      <alignment horizontal="center" vertical="center"/>
      <protection/>
    </xf>
    <xf numFmtId="49" fontId="7" fillId="0" borderId="21" xfId="54" applyNumberFormat="1" applyFont="1" applyFill="1" applyBorder="1" applyAlignment="1">
      <alignment horizontal="left" vertical="center" wrapText="1"/>
      <protection/>
    </xf>
    <xf numFmtId="49" fontId="7" fillId="0" borderId="16" xfId="54" applyNumberFormat="1" applyFont="1" applyFill="1" applyBorder="1" applyAlignment="1">
      <alignment horizontal="left"/>
      <protection/>
    </xf>
    <xf numFmtId="0" fontId="7" fillId="0" borderId="22" xfId="54" applyFont="1" applyBorder="1" applyAlignment="1">
      <alignment horizontal="center" vertical="center"/>
      <protection/>
    </xf>
    <xf numFmtId="3" fontId="7" fillId="0" borderId="34" xfId="54" applyNumberFormat="1" applyFont="1" applyFill="1" applyBorder="1" applyAlignment="1">
      <alignment horizontal="center" vertical="center"/>
      <protection/>
    </xf>
    <xf numFmtId="49" fontId="7" fillId="0" borderId="16" xfId="54" applyNumberFormat="1" applyFont="1" applyFill="1" applyBorder="1" applyAlignment="1">
      <alignment horizontal="left" vertical="center"/>
      <protection/>
    </xf>
    <xf numFmtId="49" fontId="7" fillId="0" borderId="19" xfId="54" applyNumberFormat="1" applyFont="1" applyFill="1" applyBorder="1" applyAlignment="1">
      <alignment horizontal="left" vertical="center"/>
      <protection/>
    </xf>
    <xf numFmtId="49" fontId="7" fillId="0" borderId="16" xfId="54" applyNumberFormat="1" applyFont="1" applyFill="1" applyBorder="1" applyAlignment="1">
      <alignment horizontal="left" vertical="center" wrapText="1"/>
      <protection/>
    </xf>
    <xf numFmtId="3" fontId="9" fillId="0" borderId="22" xfId="54" applyNumberFormat="1" applyFont="1" applyFill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3" fontId="9" fillId="0" borderId="33" xfId="54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29" xfId="54" applyFont="1" applyBorder="1" applyAlignment="1">
      <alignment horizontal="center" vertical="center"/>
      <protection/>
    </xf>
    <xf numFmtId="3" fontId="7" fillId="0" borderId="10" xfId="54" applyNumberFormat="1" applyFont="1" applyFill="1" applyBorder="1" applyAlignment="1">
      <alignment horizontal="center" vertical="center"/>
      <protection/>
    </xf>
    <xf numFmtId="3" fontId="7" fillId="0" borderId="29" xfId="54" applyNumberFormat="1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left"/>
      <protection/>
    </xf>
    <xf numFmtId="0" fontId="5" fillId="0" borderId="0" xfId="54" applyFont="1" applyAlignment="1">
      <alignment horizontal="center" vertical="center"/>
      <protection/>
    </xf>
    <xf numFmtId="3" fontId="5" fillId="0" borderId="0" xfId="54" applyNumberFormat="1" applyFont="1" applyFill="1" applyAlignment="1">
      <alignment horizontal="center" vertical="center"/>
      <protection/>
    </xf>
    <xf numFmtId="0" fontId="2" fillId="0" borderId="0" xfId="54" applyAlignment="1">
      <alignment vertical="center"/>
      <protection/>
    </xf>
    <xf numFmtId="0" fontId="2" fillId="0" borderId="0" xfId="54" applyAlignment="1">
      <alignment horizontal="right"/>
      <protection/>
    </xf>
    <xf numFmtId="3" fontId="2" fillId="0" borderId="0" xfId="54" applyNumberFormat="1" applyFill="1" applyAlignment="1">
      <alignment horizontal="center" vertical="center"/>
      <protection/>
    </xf>
    <xf numFmtId="0" fontId="2" fillId="0" borderId="0" xfId="54" applyAlignment="1">
      <alignment horizontal="left"/>
      <protection/>
    </xf>
    <xf numFmtId="0" fontId="2" fillId="0" borderId="0" xfId="54" applyFill="1" applyAlignment="1">
      <alignment horizontal="center" vertical="center"/>
      <protection/>
    </xf>
    <xf numFmtId="0" fontId="2" fillId="0" borderId="0" xfId="54" applyAlignment="1">
      <alignment horizontal="center"/>
      <protection/>
    </xf>
    <xf numFmtId="0" fontId="2" fillId="0" borderId="0" xfId="54" applyAlignment="1">
      <alignment/>
      <protection/>
    </xf>
    <xf numFmtId="0" fontId="7" fillId="0" borderId="0" xfId="54" applyFont="1" applyBorder="1" applyAlignment="1">
      <alignment horizontal="left"/>
      <protection/>
    </xf>
    <xf numFmtId="3" fontId="7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Border="1" applyAlignment="1">
      <alignment vertical="center"/>
      <protection/>
    </xf>
    <xf numFmtId="49" fontId="10" fillId="0" borderId="0" xfId="54" applyNumberFormat="1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 vertical="center"/>
      <protection/>
    </xf>
    <xf numFmtId="3" fontId="5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Border="1" applyAlignment="1">
      <alignment horizontal="right"/>
      <protection/>
    </xf>
    <xf numFmtId="0" fontId="2" fillId="0" borderId="0" xfId="54" applyBorder="1" applyAlignment="1">
      <alignment horizontal="center" vertical="center"/>
      <protection/>
    </xf>
    <xf numFmtId="3" fontId="2" fillId="0" borderId="0" xfId="54" applyNumberFormat="1" applyFill="1" applyBorder="1" applyAlignment="1">
      <alignment horizontal="center" vertical="center"/>
      <protection/>
    </xf>
    <xf numFmtId="0" fontId="2" fillId="0" borderId="0" xfId="54" applyBorder="1" applyAlignment="1">
      <alignment horizontal="left"/>
      <protection/>
    </xf>
    <xf numFmtId="0" fontId="2" fillId="0" borderId="0" xfId="54" applyFill="1" applyBorder="1" applyAlignment="1">
      <alignment horizontal="center" vertical="center"/>
      <protection/>
    </xf>
    <xf numFmtId="0" fontId="2" fillId="0" borderId="0" xfId="54" applyBorder="1" applyAlignment="1">
      <alignment horizontal="center"/>
      <protection/>
    </xf>
    <xf numFmtId="0" fontId="2" fillId="0" borderId="0" xfId="54" applyBorder="1" applyAlignment="1">
      <alignment/>
      <protection/>
    </xf>
    <xf numFmtId="49" fontId="7" fillId="0" borderId="0" xfId="54" applyNumberFormat="1" applyFont="1" applyBorder="1" applyAlignment="1">
      <alignment horizontal="left" vertical="center" wrapText="1"/>
      <protection/>
    </xf>
    <xf numFmtId="0" fontId="5" fillId="0" borderId="24" xfId="53" applyFont="1" applyBorder="1">
      <alignment/>
      <protection/>
    </xf>
    <xf numFmtId="49" fontId="5" fillId="0" borderId="26" xfId="53" applyNumberFormat="1" applyFont="1" applyBorder="1" applyAlignment="1">
      <alignment horizontal="center" vertical="center"/>
      <protection/>
    </xf>
    <xf numFmtId="49" fontId="5" fillId="0" borderId="27" xfId="53" applyNumberFormat="1" applyFont="1" applyBorder="1" applyAlignment="1">
      <alignment horizontal="center" vertical="center"/>
      <protection/>
    </xf>
    <xf numFmtId="0" fontId="5" fillId="0" borderId="36" xfId="53" applyFont="1" applyBorder="1" applyAlignment="1">
      <alignment horizontal="center" vertical="center"/>
      <protection/>
    </xf>
    <xf numFmtId="0" fontId="5" fillId="0" borderId="37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center"/>
      <protection/>
    </xf>
    <xf numFmtId="49" fontId="10" fillId="0" borderId="16" xfId="53" applyNumberFormat="1" applyFont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horizontal="center" vertical="center"/>
      <protection/>
    </xf>
    <xf numFmtId="49" fontId="10" fillId="0" borderId="28" xfId="53" applyNumberFormat="1" applyFont="1" applyBorder="1" applyAlignment="1">
      <alignment horizontal="center" vertical="center"/>
      <protection/>
    </xf>
    <xf numFmtId="0" fontId="5" fillId="0" borderId="11" xfId="54" applyFont="1" applyBorder="1">
      <alignment/>
      <protection/>
    </xf>
    <xf numFmtId="49" fontId="5" fillId="0" borderId="21" xfId="54" applyNumberFormat="1" applyFont="1" applyBorder="1" applyAlignment="1">
      <alignment horizontal="center" vertical="center"/>
      <protection/>
    </xf>
    <xf numFmtId="49" fontId="5" fillId="0" borderId="23" xfId="54" applyNumberFormat="1" applyFont="1" applyBorder="1" applyAlignment="1">
      <alignment horizontal="center" vertical="center"/>
      <protection/>
    </xf>
    <xf numFmtId="0" fontId="5" fillId="0" borderId="11" xfId="53" applyFont="1" applyBorder="1">
      <alignment/>
      <protection/>
    </xf>
    <xf numFmtId="49" fontId="5" fillId="0" borderId="21" xfId="53" applyNumberFormat="1" applyFont="1" applyBorder="1" applyAlignment="1">
      <alignment horizontal="center" vertical="center"/>
      <protection/>
    </xf>
    <xf numFmtId="49" fontId="5" fillId="0" borderId="23" xfId="53" applyNumberFormat="1" applyFont="1" applyBorder="1" applyAlignment="1">
      <alignment horizontal="center" vertical="center"/>
      <protection/>
    </xf>
    <xf numFmtId="3" fontId="7" fillId="0" borderId="10" xfId="55" applyNumberFormat="1" applyFont="1" applyFill="1" applyBorder="1" applyAlignment="1">
      <alignment horizontal="center" vertical="center"/>
      <protection/>
    </xf>
    <xf numFmtId="3" fontId="7" fillId="0" borderId="29" xfId="55" applyNumberFormat="1" applyFont="1" applyFill="1" applyBorder="1" applyAlignment="1">
      <alignment horizontal="center" vertical="center"/>
      <protection/>
    </xf>
    <xf numFmtId="0" fontId="2" fillId="0" borderId="0" xfId="55" applyAlignment="1">
      <alignment horizontal="center" vertical="center"/>
      <protection/>
    </xf>
    <xf numFmtId="49" fontId="2" fillId="0" borderId="0" xfId="55" applyNumberFormat="1" applyFont="1" applyAlignment="1">
      <alignment horizontal="center" vertical="center"/>
      <protection/>
    </xf>
    <xf numFmtId="0" fontId="5" fillId="0" borderId="24" xfId="55" applyFont="1" applyBorder="1">
      <alignment/>
      <protection/>
    </xf>
    <xf numFmtId="49" fontId="5" fillId="0" borderId="26" xfId="55" applyNumberFormat="1" applyFont="1" applyBorder="1" applyAlignment="1">
      <alignment horizontal="center" vertical="center"/>
      <protection/>
    </xf>
    <xf numFmtId="49" fontId="5" fillId="0" borderId="27" xfId="55" applyNumberFormat="1" applyFont="1" applyBorder="1" applyAlignment="1">
      <alignment horizontal="center" vertical="center"/>
      <protection/>
    </xf>
    <xf numFmtId="0" fontId="14" fillId="0" borderId="12" xfId="56" applyFont="1" applyFill="1" applyBorder="1">
      <alignment/>
      <protection/>
    </xf>
    <xf numFmtId="49" fontId="14" fillId="0" borderId="16" xfId="56" applyNumberFormat="1" applyFont="1" applyFill="1" applyBorder="1" applyAlignment="1">
      <alignment horizontal="center" vertical="center"/>
      <protection/>
    </xf>
    <xf numFmtId="4" fontId="14" fillId="0" borderId="16" xfId="56" applyNumberFormat="1" applyFont="1" applyFill="1" applyBorder="1" applyAlignment="1">
      <alignment horizontal="center" vertical="center"/>
      <protection/>
    </xf>
    <xf numFmtId="4" fontId="14" fillId="0" borderId="22" xfId="56" applyNumberFormat="1" applyFont="1" applyFill="1" applyBorder="1" applyAlignment="1">
      <alignment horizontal="center" vertical="center"/>
      <protection/>
    </xf>
    <xf numFmtId="0" fontId="15" fillId="0" borderId="12" xfId="56" applyFont="1" applyFill="1" applyBorder="1">
      <alignment/>
      <protection/>
    </xf>
    <xf numFmtId="49" fontId="15" fillId="0" borderId="16" xfId="56" applyNumberFormat="1" applyFont="1" applyFill="1" applyBorder="1" applyAlignment="1">
      <alignment horizontal="center" vertical="center"/>
      <protection/>
    </xf>
    <xf numFmtId="4" fontId="15" fillId="0" borderId="16" xfId="56" applyNumberFormat="1" applyFont="1" applyFill="1" applyBorder="1" applyAlignment="1">
      <alignment horizontal="center" vertical="center"/>
      <protection/>
    </xf>
    <xf numFmtId="4" fontId="15" fillId="0" borderId="22" xfId="56" applyNumberFormat="1" applyFont="1" applyFill="1" applyBorder="1" applyAlignment="1">
      <alignment horizontal="center" vertical="center"/>
      <protection/>
    </xf>
    <xf numFmtId="0" fontId="15" fillId="0" borderId="12" xfId="56" applyFont="1" applyFill="1" applyBorder="1" applyAlignment="1">
      <alignment wrapText="1"/>
      <protection/>
    </xf>
    <xf numFmtId="49" fontId="16" fillId="0" borderId="16" xfId="56" applyNumberFormat="1" applyFont="1" applyFill="1" applyBorder="1" applyAlignment="1">
      <alignment horizontal="center" vertical="center"/>
      <protection/>
    </xf>
    <xf numFmtId="4" fontId="16" fillId="0" borderId="16" xfId="56" applyNumberFormat="1" applyFont="1" applyFill="1" applyBorder="1" applyAlignment="1">
      <alignment horizontal="center" vertical="center"/>
      <protection/>
    </xf>
    <xf numFmtId="4" fontId="16" fillId="0" borderId="22" xfId="56" applyNumberFormat="1" applyFont="1" applyFill="1" applyBorder="1" applyAlignment="1">
      <alignment horizontal="center" vertical="center"/>
      <protection/>
    </xf>
    <xf numFmtId="49" fontId="17" fillId="0" borderId="16" xfId="56" applyNumberFormat="1" applyFont="1" applyFill="1" applyBorder="1" applyAlignment="1">
      <alignment horizontal="center" vertical="center"/>
      <protection/>
    </xf>
    <xf numFmtId="0" fontId="15" fillId="0" borderId="25" xfId="56" applyFont="1" applyBorder="1">
      <alignment/>
      <protection/>
    </xf>
    <xf numFmtId="49" fontId="16" fillId="0" borderId="20" xfId="56" applyNumberFormat="1" applyFont="1" applyBorder="1" applyAlignment="1">
      <alignment horizontal="center" vertical="center"/>
      <protection/>
    </xf>
    <xf numFmtId="4" fontId="16" fillId="0" borderId="20" xfId="56" applyNumberFormat="1" applyFont="1" applyBorder="1" applyAlignment="1">
      <alignment horizontal="center" vertical="center"/>
      <protection/>
    </xf>
    <xf numFmtId="4" fontId="16" fillId="0" borderId="35" xfId="56" applyNumberFormat="1" applyFont="1" applyBorder="1" applyAlignment="1">
      <alignment horizontal="center" vertical="center"/>
      <protection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0" fontId="8" fillId="32" borderId="10" xfId="55" applyFont="1" applyFill="1" applyBorder="1" applyAlignment="1">
      <alignment horizontal="left"/>
      <protection/>
    </xf>
    <xf numFmtId="3" fontId="7" fillId="32" borderId="10" xfId="55" applyNumberFormat="1" applyFont="1" applyFill="1" applyBorder="1" applyAlignment="1">
      <alignment horizontal="center" vertical="center"/>
      <protection/>
    </xf>
    <xf numFmtId="0" fontId="7" fillId="0" borderId="11" xfId="55" applyFont="1" applyBorder="1" applyAlignment="1">
      <alignment horizontal="left"/>
      <protection/>
    </xf>
    <xf numFmtId="3" fontId="7" fillId="0" borderId="21" xfId="55" applyNumberFormat="1" applyFont="1" applyFill="1" applyBorder="1" applyAlignment="1">
      <alignment horizontal="center" vertical="center"/>
      <protection/>
    </xf>
    <xf numFmtId="0" fontId="5" fillId="0" borderId="12" xfId="55" applyFont="1" applyBorder="1" applyAlignment="1">
      <alignment horizontal="left"/>
      <protection/>
    </xf>
    <xf numFmtId="3" fontId="7" fillId="0" borderId="16" xfId="55" applyNumberFormat="1" applyFont="1" applyFill="1" applyBorder="1" applyAlignment="1">
      <alignment horizontal="center" vertical="center"/>
      <protection/>
    </xf>
    <xf numFmtId="3" fontId="9" fillId="0" borderId="16" xfId="55" applyNumberFormat="1" applyFont="1" applyBorder="1" applyAlignment="1">
      <alignment horizontal="center" vertical="center"/>
      <protection/>
    </xf>
    <xf numFmtId="49" fontId="10" fillId="0" borderId="12" xfId="55" applyNumberFormat="1" applyFont="1" applyBorder="1" applyAlignment="1">
      <alignment horizontal="left" vertical="center" wrapText="1"/>
      <protection/>
    </xf>
    <xf numFmtId="0" fontId="7" fillId="0" borderId="12" xfId="55" applyFont="1" applyBorder="1" applyAlignment="1">
      <alignment horizontal="left"/>
      <protection/>
    </xf>
    <xf numFmtId="49" fontId="9" fillId="0" borderId="13" xfId="55" applyNumberFormat="1" applyFont="1" applyBorder="1" applyAlignment="1">
      <alignment horizontal="left"/>
      <protection/>
    </xf>
    <xf numFmtId="0" fontId="9" fillId="0" borderId="12" xfId="55" applyFont="1" applyBorder="1" applyAlignment="1">
      <alignment horizontal="left"/>
      <protection/>
    </xf>
    <xf numFmtId="49" fontId="9" fillId="0" borderId="13" xfId="55" applyNumberFormat="1" applyFont="1" applyBorder="1" applyAlignment="1">
      <alignment horizontal="left" wrapText="1"/>
      <protection/>
    </xf>
    <xf numFmtId="49" fontId="7" fillId="0" borderId="14" xfId="55" applyNumberFormat="1" applyFont="1" applyBorder="1" applyAlignment="1">
      <alignment horizontal="left" vertical="center" wrapText="1"/>
      <protection/>
    </xf>
    <xf numFmtId="3" fontId="7" fillId="0" borderId="28" xfId="55" applyNumberFormat="1" applyFont="1" applyFill="1" applyBorder="1" applyAlignment="1">
      <alignment horizontal="center" vertical="center"/>
      <protection/>
    </xf>
    <xf numFmtId="3" fontId="9" fillId="0" borderId="28" xfId="55" applyNumberFormat="1" applyFont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left"/>
      <protection/>
    </xf>
    <xf numFmtId="3" fontId="7" fillId="32" borderId="30" xfId="55" applyNumberFormat="1" applyFont="1" applyFill="1" applyBorder="1" applyAlignment="1">
      <alignment horizontal="center" vertical="center"/>
      <protection/>
    </xf>
    <xf numFmtId="3" fontId="7" fillId="0" borderId="31" xfId="55" applyNumberFormat="1" applyFont="1" applyFill="1" applyBorder="1" applyAlignment="1">
      <alignment horizontal="center" vertical="center"/>
      <protection/>
    </xf>
    <xf numFmtId="0" fontId="9" fillId="0" borderId="11" xfId="55" applyFont="1" applyBorder="1" applyAlignment="1">
      <alignment horizontal="left"/>
      <protection/>
    </xf>
    <xf numFmtId="3" fontId="9" fillId="0" borderId="16" xfId="55" applyNumberFormat="1" applyFont="1" applyFill="1" applyBorder="1" applyAlignment="1">
      <alignment horizontal="center" vertical="center"/>
      <protection/>
    </xf>
    <xf numFmtId="3" fontId="7" fillId="0" borderId="17" xfId="55" applyNumberFormat="1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left" vertical="center" wrapText="1"/>
      <protection/>
    </xf>
    <xf numFmtId="49" fontId="9" fillId="0" borderId="12" xfId="55" applyNumberFormat="1" applyFont="1" applyBorder="1" applyAlignment="1">
      <alignment horizontal="left"/>
      <protection/>
    </xf>
    <xf numFmtId="3" fontId="9" fillId="0" borderId="17" xfId="55" applyNumberFormat="1" applyFont="1" applyBorder="1" applyAlignment="1">
      <alignment horizontal="center" vertical="center"/>
      <protection/>
    </xf>
    <xf numFmtId="49" fontId="7" fillId="0" borderId="12" xfId="55" applyNumberFormat="1" applyFont="1" applyBorder="1" applyAlignment="1">
      <alignment horizontal="left"/>
      <protection/>
    </xf>
    <xf numFmtId="0" fontId="7" fillId="0" borderId="12" xfId="55" applyFont="1" applyBorder="1" applyAlignment="1">
      <alignment horizontal="center" vertical="center"/>
      <protection/>
    </xf>
    <xf numFmtId="49" fontId="7" fillId="0" borderId="12" xfId="55" applyNumberFormat="1" applyFont="1" applyBorder="1" applyAlignment="1">
      <alignment horizontal="left" wrapText="1"/>
      <protection/>
    </xf>
    <xf numFmtId="3" fontId="7" fillId="0" borderId="17" xfId="55" applyNumberFormat="1" applyFont="1" applyBorder="1" applyAlignment="1">
      <alignment horizontal="center" vertical="center"/>
      <protection/>
    </xf>
    <xf numFmtId="3" fontId="7" fillId="0" borderId="16" xfId="55" applyNumberFormat="1" applyFont="1" applyBorder="1" applyAlignment="1">
      <alignment horizontal="center" vertical="center"/>
      <protection/>
    </xf>
    <xf numFmtId="49" fontId="7" fillId="0" borderId="12" xfId="55" applyNumberFormat="1" applyFont="1" applyBorder="1" applyAlignment="1">
      <alignment horizontal="left" vertical="center"/>
      <protection/>
    </xf>
    <xf numFmtId="0" fontId="10" fillId="0" borderId="12" xfId="55" applyFont="1" applyBorder="1" applyAlignment="1">
      <alignment horizontal="left"/>
      <protection/>
    </xf>
    <xf numFmtId="49" fontId="10" fillId="0" borderId="12" xfId="55" applyNumberFormat="1" applyFont="1" applyBorder="1" applyAlignment="1">
      <alignment horizontal="left"/>
      <protection/>
    </xf>
    <xf numFmtId="49" fontId="10" fillId="0" borderId="12" xfId="55" applyNumberFormat="1" applyFont="1" applyFill="1" applyBorder="1" applyAlignment="1">
      <alignment horizontal="left" vertical="center" wrapText="1"/>
      <protection/>
    </xf>
    <xf numFmtId="49" fontId="10" fillId="0" borderId="12" xfId="55" applyNumberFormat="1" applyFont="1" applyFill="1" applyBorder="1" applyAlignment="1">
      <alignment horizontal="left"/>
      <protection/>
    </xf>
    <xf numFmtId="49" fontId="10" fillId="0" borderId="12" xfId="55" applyNumberFormat="1" applyFont="1" applyFill="1" applyBorder="1" applyAlignment="1">
      <alignment horizontal="left" wrapText="1"/>
      <protection/>
    </xf>
    <xf numFmtId="49" fontId="7" fillId="0" borderId="18" xfId="55" applyNumberFormat="1" applyFont="1" applyFill="1" applyBorder="1" applyAlignment="1">
      <alignment horizontal="left" vertical="center" wrapText="1"/>
      <protection/>
    </xf>
    <xf numFmtId="3" fontId="9" fillId="0" borderId="32" xfId="55" applyNumberFormat="1" applyFont="1" applyFill="1" applyBorder="1" applyAlignment="1">
      <alignment horizontal="center" vertical="center"/>
      <protection/>
    </xf>
    <xf numFmtId="49" fontId="7" fillId="0" borderId="19" xfId="55" applyNumberFormat="1" applyFont="1" applyBorder="1" applyAlignment="1">
      <alignment horizontal="left"/>
      <protection/>
    </xf>
    <xf numFmtId="3" fontId="9" fillId="0" borderId="23" xfId="55" applyNumberFormat="1" applyFont="1" applyBorder="1" applyAlignment="1">
      <alignment horizontal="center" vertical="center"/>
      <protection/>
    </xf>
    <xf numFmtId="3" fontId="9" fillId="0" borderId="21" xfId="55" applyNumberFormat="1" applyFont="1" applyBorder="1" applyAlignment="1">
      <alignment horizontal="center" vertical="center"/>
      <protection/>
    </xf>
    <xf numFmtId="49" fontId="7" fillId="0" borderId="16" xfId="55" applyNumberFormat="1" applyFont="1" applyBorder="1" applyAlignment="1">
      <alignment horizontal="left"/>
      <protection/>
    </xf>
    <xf numFmtId="3" fontId="7" fillId="0" borderId="22" xfId="55" applyNumberFormat="1" applyFont="1" applyBorder="1" applyAlignment="1">
      <alignment horizontal="center" vertical="center"/>
      <protection/>
    </xf>
    <xf numFmtId="3" fontId="7" fillId="0" borderId="33" xfId="55" applyNumberFormat="1" applyFont="1" applyFill="1" applyBorder="1" applyAlignment="1">
      <alignment horizontal="center" vertical="center"/>
      <protection/>
    </xf>
    <xf numFmtId="3" fontId="7" fillId="0" borderId="19" xfId="55" applyNumberFormat="1" applyFont="1" applyFill="1" applyBorder="1" applyAlignment="1">
      <alignment horizontal="center" vertical="center"/>
      <protection/>
    </xf>
    <xf numFmtId="49" fontId="7" fillId="0" borderId="20" xfId="55" applyNumberFormat="1" applyFont="1" applyFill="1" applyBorder="1" applyAlignment="1">
      <alignment horizontal="left" vertical="center" wrapText="1"/>
      <protection/>
    </xf>
    <xf numFmtId="3" fontId="7" fillId="0" borderId="20" xfId="55" applyNumberFormat="1" applyFont="1" applyFill="1" applyBorder="1" applyAlignment="1">
      <alignment horizontal="center" vertical="center"/>
      <protection/>
    </xf>
    <xf numFmtId="3" fontId="9" fillId="0" borderId="32" xfId="55" applyNumberFormat="1" applyFont="1" applyBorder="1" applyAlignment="1">
      <alignment horizontal="center" vertical="center"/>
      <protection/>
    </xf>
    <xf numFmtId="3" fontId="7" fillId="32" borderId="29" xfId="55" applyNumberFormat="1" applyFont="1" applyFill="1" applyBorder="1" applyAlignment="1">
      <alignment horizontal="center" vertical="center"/>
      <protection/>
    </xf>
    <xf numFmtId="49" fontId="7" fillId="0" borderId="21" xfId="55" applyNumberFormat="1" applyFont="1" applyBorder="1" applyAlignment="1">
      <alignment horizontal="left"/>
      <protection/>
    </xf>
    <xf numFmtId="3" fontId="7" fillId="0" borderId="23" xfId="55" applyNumberFormat="1" applyFont="1" applyFill="1" applyBorder="1" applyAlignment="1">
      <alignment horizontal="center" vertical="center"/>
      <protection/>
    </xf>
    <xf numFmtId="49" fontId="7" fillId="0" borderId="21" xfId="55" applyNumberFormat="1" applyFont="1" applyFill="1" applyBorder="1" applyAlignment="1">
      <alignment horizontal="left" vertical="center" wrapText="1"/>
      <protection/>
    </xf>
    <xf numFmtId="3" fontId="9" fillId="0" borderId="22" xfId="55" applyNumberFormat="1" applyFont="1" applyBorder="1" applyAlignment="1">
      <alignment horizontal="center" vertical="center"/>
      <protection/>
    </xf>
    <xf numFmtId="49" fontId="7" fillId="0" borderId="16" xfId="55" applyNumberFormat="1" applyFont="1" applyFill="1" applyBorder="1" applyAlignment="1">
      <alignment horizontal="left"/>
      <protection/>
    </xf>
    <xf numFmtId="3" fontId="7" fillId="0" borderId="34" xfId="55" applyNumberFormat="1" applyFont="1" applyFill="1" applyBorder="1" applyAlignment="1">
      <alignment horizontal="center" vertical="center"/>
      <protection/>
    </xf>
    <xf numFmtId="49" fontId="7" fillId="0" borderId="16" xfId="55" applyNumberFormat="1" applyFont="1" applyFill="1" applyBorder="1" applyAlignment="1">
      <alignment horizontal="left" vertical="center"/>
      <protection/>
    </xf>
    <xf numFmtId="49" fontId="7" fillId="0" borderId="19" xfId="55" applyNumberFormat="1" applyFont="1" applyFill="1" applyBorder="1" applyAlignment="1">
      <alignment horizontal="left" vertical="center"/>
      <protection/>
    </xf>
    <xf numFmtId="49" fontId="7" fillId="0" borderId="16" xfId="55" applyNumberFormat="1" applyFont="1" applyFill="1" applyBorder="1" applyAlignment="1">
      <alignment horizontal="left" vertical="center" wrapText="1"/>
      <protection/>
    </xf>
    <xf numFmtId="3" fontId="9" fillId="0" borderId="22" xfId="55" applyNumberFormat="1" applyFont="1" applyFill="1" applyBorder="1" applyAlignment="1">
      <alignment horizontal="center" vertical="center"/>
      <protection/>
    </xf>
    <xf numFmtId="3" fontId="9" fillId="0" borderId="33" xfId="55" applyNumberFormat="1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horizontal="center" vertical="center"/>
      <protection/>
    </xf>
    <xf numFmtId="3" fontId="5" fillId="0" borderId="0" xfId="55" applyNumberFormat="1" applyFont="1" applyFill="1" applyAlignment="1">
      <alignment horizontal="center" vertical="center"/>
      <protection/>
    </xf>
    <xf numFmtId="0" fontId="2" fillId="0" borderId="0" xfId="55" applyAlignment="1">
      <alignment horizontal="right"/>
      <protection/>
    </xf>
    <xf numFmtId="3" fontId="2" fillId="0" borderId="0" xfId="55" applyNumberFormat="1" applyFill="1" applyAlignment="1">
      <alignment horizontal="center" vertical="center"/>
      <protection/>
    </xf>
    <xf numFmtId="0" fontId="2" fillId="0" borderId="0" xfId="55" applyAlignment="1">
      <alignment horizontal="left"/>
      <protection/>
    </xf>
    <xf numFmtId="0" fontId="2" fillId="0" borderId="0" xfId="55" applyFill="1" applyAlignment="1">
      <alignment horizontal="center" vertical="center"/>
      <protection/>
    </xf>
    <xf numFmtId="0" fontId="2" fillId="0" borderId="0" xfId="55" applyAlignment="1">
      <alignment horizontal="center"/>
      <protection/>
    </xf>
    <xf numFmtId="0" fontId="2" fillId="0" borderId="0" xfId="55" applyAlignment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center" vertical="center"/>
      <protection/>
    </xf>
    <xf numFmtId="3" fontId="7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Border="1" applyAlignment="1">
      <alignment vertical="center"/>
      <protection/>
    </xf>
    <xf numFmtId="49" fontId="10" fillId="0" borderId="0" xfId="55" applyNumberFormat="1" applyFont="1" applyBorder="1" applyAlignment="1">
      <alignment horizontal="left" vertical="center" wrapText="1"/>
      <protection/>
    </xf>
    <xf numFmtId="0" fontId="7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center" vertical="center"/>
      <protection/>
    </xf>
    <xf numFmtId="3" fontId="5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Border="1" applyAlignment="1">
      <alignment horizontal="right"/>
      <protection/>
    </xf>
    <xf numFmtId="0" fontId="2" fillId="0" borderId="0" xfId="55" applyBorder="1" applyAlignment="1">
      <alignment horizontal="center" vertical="center"/>
      <protection/>
    </xf>
    <xf numFmtId="3" fontId="2" fillId="0" borderId="0" xfId="55" applyNumberFormat="1" applyFill="1" applyBorder="1" applyAlignment="1">
      <alignment horizontal="center" vertical="center"/>
      <protection/>
    </xf>
    <xf numFmtId="0" fontId="2" fillId="0" borderId="0" xfId="55" applyBorder="1" applyAlignment="1">
      <alignment horizontal="left"/>
      <protection/>
    </xf>
    <xf numFmtId="0" fontId="2" fillId="0" borderId="0" xfId="55" applyFill="1" applyBorder="1" applyAlignment="1">
      <alignment horizontal="center" vertical="center"/>
      <protection/>
    </xf>
    <xf numFmtId="0" fontId="2" fillId="0" borderId="0" xfId="55" applyBorder="1" applyAlignment="1">
      <alignment horizontal="center"/>
      <protection/>
    </xf>
    <xf numFmtId="0" fontId="2" fillId="0" borderId="0" xfId="55" applyBorder="1" applyAlignment="1">
      <alignment/>
      <protection/>
    </xf>
    <xf numFmtId="49" fontId="7" fillId="0" borderId="0" xfId="55" applyNumberFormat="1" applyFont="1" applyBorder="1" applyAlignment="1">
      <alignment horizontal="left" vertical="center" wrapText="1"/>
      <protection/>
    </xf>
    <xf numFmtId="0" fontId="2" fillId="0" borderId="0" xfId="55" applyBorder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6" fillId="0" borderId="38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0" xfId="53" applyFont="1">
      <alignment/>
      <protection/>
    </xf>
    <xf numFmtId="0" fontId="10" fillId="0" borderId="38" xfId="53" applyFont="1" applyBorder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 wrapText="1"/>
      <protection/>
    </xf>
    <xf numFmtId="0" fontId="10" fillId="0" borderId="39" xfId="53" applyFont="1" applyBorder="1" applyAlignment="1">
      <alignment horizontal="center" vertical="center" wrapText="1"/>
      <protection/>
    </xf>
    <xf numFmtId="0" fontId="2" fillId="0" borderId="0" xfId="53" applyFill="1" applyAlignment="1">
      <alignment horizontal="left" vertical="center"/>
      <protection/>
    </xf>
    <xf numFmtId="0" fontId="2" fillId="0" borderId="0" xfId="53" applyAlignment="1">
      <alignment horizontal="left" vertical="center"/>
      <protection/>
    </xf>
    <xf numFmtId="0" fontId="2" fillId="0" borderId="0" xfId="53" applyFill="1" applyBorder="1" applyAlignment="1">
      <alignment horizontal="left" vertical="center"/>
      <protection/>
    </xf>
    <xf numFmtId="0" fontId="2" fillId="0" borderId="0" xfId="53" applyBorder="1" applyAlignment="1">
      <alignment horizontal="left" vertical="center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37" xfId="53" applyFont="1" applyBorder="1" applyAlignment="1">
      <alignment horizontal="center" vertical="center" wrapText="1"/>
      <protection/>
    </xf>
    <xf numFmtId="0" fontId="2" fillId="0" borderId="0" xfId="55" applyAlignment="1">
      <alignment horizontal="left" vertical="center"/>
      <protection/>
    </xf>
    <xf numFmtId="0" fontId="2" fillId="0" borderId="0" xfId="55" applyFill="1" applyBorder="1" applyAlignment="1">
      <alignment horizontal="left" vertical="center"/>
      <protection/>
    </xf>
    <xf numFmtId="0" fontId="2" fillId="0" borderId="0" xfId="55" applyBorder="1" applyAlignment="1">
      <alignment horizontal="left" vertical="center"/>
      <protection/>
    </xf>
    <xf numFmtId="0" fontId="7" fillId="0" borderId="38" xfId="55" applyFont="1" applyBorder="1" applyAlignment="1">
      <alignment horizontal="center" vertical="center" wrapText="1"/>
      <protection/>
    </xf>
    <xf numFmtId="0" fontId="7" fillId="0" borderId="19" xfId="55" applyFont="1" applyBorder="1" applyAlignment="1">
      <alignment horizontal="center" vertical="center" wrapText="1"/>
      <protection/>
    </xf>
    <xf numFmtId="0" fontId="7" fillId="0" borderId="39" xfId="55" applyFont="1" applyBorder="1" applyAlignment="1">
      <alignment horizontal="center" vertical="center" wrapText="1"/>
      <protection/>
    </xf>
    <xf numFmtId="0" fontId="6" fillId="0" borderId="38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2" fillId="0" borderId="0" xfId="55" applyFill="1" applyAlignment="1">
      <alignment horizontal="left" vertical="center"/>
      <protection/>
    </xf>
    <xf numFmtId="0" fontId="4" fillId="0" borderId="0" xfId="55" applyFont="1" applyAlignment="1">
      <alignment horizontal="center" vertical="center" wrapText="1"/>
      <protection/>
    </xf>
    <xf numFmtId="0" fontId="4" fillId="0" borderId="0" xfId="56" applyFont="1" applyAlignment="1">
      <alignment horizontal="center" vertical="center"/>
      <protection/>
    </xf>
    <xf numFmtId="0" fontId="2" fillId="0" borderId="0" xfId="55" applyFont="1">
      <alignment/>
      <protection/>
    </xf>
    <xf numFmtId="0" fontId="2" fillId="0" borderId="0" xfId="54" applyFill="1" applyBorder="1" applyAlignment="1">
      <alignment horizontal="left" vertical="center"/>
      <protection/>
    </xf>
    <xf numFmtId="0" fontId="2" fillId="0" borderId="0" xfId="54" applyBorder="1" applyAlignment="1">
      <alignment horizontal="left" vertical="center"/>
      <protection/>
    </xf>
    <xf numFmtId="0" fontId="10" fillId="0" borderId="38" xfId="54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0" fillId="0" borderId="39" xfId="54" applyFont="1" applyBorder="1" applyAlignment="1">
      <alignment horizontal="center" vertical="center" wrapText="1"/>
      <protection/>
    </xf>
    <xf numFmtId="0" fontId="6" fillId="0" borderId="3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39" xfId="54" applyFont="1" applyBorder="1" applyAlignment="1">
      <alignment horizontal="center" vertical="center" wrapText="1"/>
      <protection/>
    </xf>
    <xf numFmtId="0" fontId="2" fillId="0" borderId="0" xfId="54" applyFill="1" applyAlignment="1">
      <alignment horizontal="left" vertical="center"/>
      <protection/>
    </xf>
    <xf numFmtId="0" fontId="2" fillId="0" borderId="0" xfId="54" applyAlignment="1">
      <alignment horizontal="left" vertical="center"/>
      <protection/>
    </xf>
    <xf numFmtId="0" fontId="4" fillId="0" borderId="0" xfId="54" applyFont="1" applyAlignment="1">
      <alignment horizontal="center" vertical="center" wrapText="1"/>
      <protection/>
    </xf>
    <xf numFmtId="0" fontId="2" fillId="0" borderId="0" xfId="54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_доу  12" xfId="55"/>
    <cellStyle name="Обычный_доу  1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1"/>
  <sheetViews>
    <sheetView view="pageBreakPreview" zoomScaleSheetLayoutView="100" zoomScalePageLayoutView="0" workbookViewId="0" topLeftCell="A16">
      <selection activeCell="C18" sqref="C18"/>
    </sheetView>
  </sheetViews>
  <sheetFormatPr defaultColWidth="9.140625" defaultRowHeight="15"/>
  <cols>
    <col min="1" max="1" width="51.140625" style="1" customWidth="1"/>
    <col min="2" max="2" width="8.00390625" style="111" customWidth="1"/>
    <col min="3" max="3" width="12.28125" style="111" customWidth="1"/>
    <col min="4" max="4" width="11.00390625" style="111" customWidth="1"/>
    <col min="5" max="5" width="13.7109375" style="111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20" t="s">
        <v>202</v>
      </c>
      <c r="B2" s="420"/>
      <c r="C2" s="420"/>
      <c r="D2" s="420"/>
      <c r="E2" s="420"/>
      <c r="F2" s="63"/>
      <c r="G2" s="63"/>
      <c r="H2" s="63"/>
      <c r="I2" s="63"/>
      <c r="J2" s="63"/>
      <c r="K2" s="63"/>
    </row>
    <row r="3" spans="1:11" ht="12.75" customHeight="1">
      <c r="A3" s="421" t="s">
        <v>0</v>
      </c>
      <c r="B3" s="421"/>
      <c r="C3" s="421"/>
      <c r="D3" s="421"/>
      <c r="E3" s="421"/>
      <c r="F3" s="64"/>
      <c r="G3" s="64"/>
      <c r="H3" s="64"/>
      <c r="I3" s="64"/>
      <c r="J3" s="64"/>
      <c r="K3" s="64"/>
    </row>
    <row r="4" spans="1:11" ht="12.75">
      <c r="A4" s="425"/>
      <c r="B4" s="425"/>
      <c r="C4" s="425"/>
      <c r="D4" s="425"/>
      <c r="E4" s="425"/>
      <c r="F4" s="65"/>
      <c r="G4" s="65"/>
      <c r="H4" s="65"/>
      <c r="I4" s="65"/>
      <c r="J4" s="65"/>
      <c r="K4" s="65"/>
    </row>
    <row r="5" spans="1:8" ht="13.5" thickBot="1">
      <c r="A5" s="426"/>
      <c r="B5" s="426"/>
      <c r="C5" s="426"/>
      <c r="D5" s="426"/>
      <c r="E5" s="426"/>
      <c r="F5" s="62"/>
      <c r="G5" s="62"/>
      <c r="H5" s="62"/>
    </row>
    <row r="6" spans="1:11" ht="12.75">
      <c r="A6" s="291"/>
      <c r="B6" s="292"/>
      <c r="C6" s="292" t="s">
        <v>174</v>
      </c>
      <c r="D6" s="293" t="s">
        <v>175</v>
      </c>
      <c r="E6" s="292" t="s">
        <v>176</v>
      </c>
      <c r="F6" s="66"/>
      <c r="G6" s="66"/>
      <c r="H6" s="66"/>
      <c r="I6" s="67"/>
      <c r="J6" s="67"/>
      <c r="K6" s="67"/>
    </row>
    <row r="7" spans="1:11" ht="12.75">
      <c r="A7" s="304"/>
      <c r="B7" s="305"/>
      <c r="C7" s="305"/>
      <c r="D7" s="306"/>
      <c r="E7" s="305"/>
      <c r="F7" s="66"/>
      <c r="G7" s="66"/>
      <c r="H7" s="66"/>
      <c r="I7" s="67"/>
      <c r="J7" s="67"/>
      <c r="K7" s="67"/>
    </row>
    <row r="8" spans="1:11" ht="12.75">
      <c r="A8" s="81" t="s">
        <v>157</v>
      </c>
      <c r="B8" s="86"/>
      <c r="C8" s="154">
        <f>SUM(C9:C11)</f>
        <v>613314.2</v>
      </c>
      <c r="D8" s="153"/>
      <c r="E8" s="154"/>
      <c r="F8" s="68"/>
      <c r="G8" s="68"/>
      <c r="H8" s="68"/>
      <c r="I8" s="69"/>
      <c r="J8" s="52"/>
      <c r="K8" s="52"/>
    </row>
    <row r="9" spans="1:11" ht="12.75">
      <c r="A9" s="82" t="s">
        <v>291</v>
      </c>
      <c r="B9" s="86"/>
      <c r="C9" s="156">
        <f>'дс12-001сс'!C9</f>
        <v>5054.73</v>
      </c>
      <c r="D9" s="153"/>
      <c r="E9" s="154"/>
      <c r="F9" s="68"/>
      <c r="G9" s="68"/>
      <c r="H9" s="68"/>
      <c r="I9" s="69"/>
      <c r="J9" s="52"/>
      <c r="K9" s="52"/>
    </row>
    <row r="10" spans="1:11" ht="12.75">
      <c r="A10" s="82" t="s">
        <v>292</v>
      </c>
      <c r="B10" s="86"/>
      <c r="C10" s="156">
        <f>'дс12-001сс'!C10</f>
        <v>608259.47</v>
      </c>
      <c r="D10" s="153"/>
      <c r="E10" s="154"/>
      <c r="F10" s="68"/>
      <c r="G10" s="68"/>
      <c r="H10" s="68"/>
      <c r="I10" s="69"/>
      <c r="J10" s="52"/>
      <c r="K10" s="52"/>
    </row>
    <row r="11" spans="1:11" ht="12.75">
      <c r="A11" s="82" t="s">
        <v>293</v>
      </c>
      <c r="B11" s="86"/>
      <c r="C11" s="156">
        <f>'дс12-001сс'!C11</f>
        <v>0</v>
      </c>
      <c r="D11" s="153"/>
      <c r="E11" s="154"/>
      <c r="F11" s="68"/>
      <c r="G11" s="68"/>
      <c r="H11" s="68"/>
      <c r="I11" s="69"/>
      <c r="J11" s="52"/>
      <c r="K11" s="52"/>
    </row>
    <row r="12" spans="1:11" ht="12.75">
      <c r="A12" s="81"/>
      <c r="B12" s="86"/>
      <c r="C12" s="154"/>
      <c r="D12" s="153"/>
      <c r="E12" s="154"/>
      <c r="F12" s="68"/>
      <c r="G12" s="68"/>
      <c r="H12" s="68"/>
      <c r="I12" s="69"/>
      <c r="J12" s="52"/>
      <c r="K12" s="52"/>
    </row>
    <row r="13" spans="1:11" ht="15">
      <c r="A13" s="81" t="s">
        <v>158</v>
      </c>
      <c r="B13" s="86"/>
      <c r="C13" s="154">
        <f>C15+C16+C22</f>
        <v>41248416</v>
      </c>
      <c r="D13" s="154">
        <f>D15+D16+D22</f>
        <v>44458000</v>
      </c>
      <c r="E13" s="154">
        <f>E15+E16+E22</f>
        <v>51238000</v>
      </c>
      <c r="F13" s="68"/>
      <c r="G13" s="68"/>
      <c r="H13" s="68"/>
      <c r="I13" s="70"/>
      <c r="J13" s="70"/>
      <c r="K13" s="70"/>
    </row>
    <row r="14" spans="1:11" ht="12.75">
      <c r="A14" s="82" t="s">
        <v>159</v>
      </c>
      <c r="B14" s="87"/>
      <c r="C14" s="156"/>
      <c r="D14" s="155"/>
      <c r="E14" s="156"/>
      <c r="F14" s="71"/>
      <c r="G14" s="71"/>
      <c r="H14" s="71"/>
      <c r="I14" s="72"/>
      <c r="J14" s="52"/>
      <c r="K14" s="52"/>
    </row>
    <row r="15" spans="1:11" ht="12.75">
      <c r="A15" s="81" t="s">
        <v>160</v>
      </c>
      <c r="B15" s="86"/>
      <c r="C15" s="154">
        <f>'0701 611дс12'!C10</f>
        <v>33987000</v>
      </c>
      <c r="D15" s="154">
        <f>'0701 611дс12'!D10</f>
        <v>38030000</v>
      </c>
      <c r="E15" s="154">
        <f>'0701 611дс12'!E10</f>
        <v>44846000</v>
      </c>
      <c r="F15" s="68"/>
      <c r="G15" s="68"/>
      <c r="H15" s="68"/>
      <c r="I15" s="69"/>
      <c r="J15" s="52"/>
      <c r="K15" s="52"/>
    </row>
    <row r="16" spans="1:11" ht="12.75">
      <c r="A16" s="81" t="s">
        <v>161</v>
      </c>
      <c r="B16" s="86"/>
      <c r="C16" s="154">
        <f>'0701 612дс12'!C11</f>
        <v>1054416</v>
      </c>
      <c r="D16" s="154">
        <f>'0701 612дс12'!D11</f>
        <v>221000</v>
      </c>
      <c r="E16" s="154">
        <f>'0701 612дс12'!E11</f>
        <v>185000</v>
      </c>
      <c r="F16" s="68"/>
      <c r="G16" s="68"/>
      <c r="H16" s="68"/>
      <c r="I16" s="69"/>
      <c r="J16" s="52"/>
      <c r="K16" s="52"/>
    </row>
    <row r="17" spans="1:11" ht="12.75">
      <c r="A17" s="82" t="s">
        <v>162</v>
      </c>
      <c r="B17" s="86"/>
      <c r="C17" s="154"/>
      <c r="D17" s="153"/>
      <c r="E17" s="154"/>
      <c r="F17" s="68"/>
      <c r="G17" s="68"/>
      <c r="H17" s="68"/>
      <c r="I17" s="69"/>
      <c r="J17" s="52"/>
      <c r="K17" s="52"/>
    </row>
    <row r="18" spans="1:11" ht="45.75" customHeight="1">
      <c r="A18" s="83" t="s">
        <v>163</v>
      </c>
      <c r="B18" s="86"/>
      <c r="C18" s="154"/>
      <c r="D18" s="153"/>
      <c r="E18" s="154"/>
      <c r="F18" s="68"/>
      <c r="G18" s="68"/>
      <c r="H18" s="68"/>
      <c r="I18" s="73"/>
      <c r="J18" s="52"/>
      <c r="K18" s="52"/>
    </row>
    <row r="19" spans="1:11" ht="12.75">
      <c r="A19" s="82" t="s">
        <v>164</v>
      </c>
      <c r="B19" s="88"/>
      <c r="C19" s="154"/>
      <c r="D19" s="153"/>
      <c r="E19" s="154"/>
      <c r="F19" s="68"/>
      <c r="G19" s="68"/>
      <c r="H19" s="68"/>
      <c r="I19" s="69"/>
      <c r="J19" s="52"/>
      <c r="K19" s="52"/>
    </row>
    <row r="20" spans="1:11" ht="12.75">
      <c r="A20" s="82" t="s">
        <v>165</v>
      </c>
      <c r="B20" s="88"/>
      <c r="C20" s="154"/>
      <c r="D20" s="153"/>
      <c r="E20" s="154"/>
      <c r="F20" s="68"/>
      <c r="G20" s="68"/>
      <c r="H20" s="68"/>
      <c r="I20" s="69"/>
      <c r="J20" s="52"/>
      <c r="K20" s="52"/>
    </row>
    <row r="21" spans="1:11" ht="12.75">
      <c r="A21" s="82" t="s">
        <v>166</v>
      </c>
      <c r="B21" s="88"/>
      <c r="C21" s="154"/>
      <c r="D21" s="153"/>
      <c r="E21" s="154"/>
      <c r="F21" s="68"/>
      <c r="G21" s="68"/>
      <c r="H21" s="68"/>
      <c r="I21" s="69"/>
      <c r="J21" s="52"/>
      <c r="K21" s="52"/>
    </row>
    <row r="22" spans="1:11" ht="12.75">
      <c r="A22" s="81" t="s">
        <v>167</v>
      </c>
      <c r="B22" s="88"/>
      <c r="C22" s="154">
        <f>C24+C25</f>
        <v>6207000</v>
      </c>
      <c r="D22" s="154">
        <f>D24+D25</f>
        <v>6207000</v>
      </c>
      <c r="E22" s="154">
        <f>E24+E25</f>
        <v>6207000</v>
      </c>
      <c r="F22" s="68"/>
      <c r="G22" s="68"/>
      <c r="H22" s="68"/>
      <c r="I22" s="69"/>
      <c r="J22" s="52"/>
      <c r="K22" s="52"/>
    </row>
    <row r="23" spans="1:11" ht="12.75">
      <c r="A23" s="82" t="s">
        <v>168</v>
      </c>
      <c r="B23" s="88"/>
      <c r="C23" s="154"/>
      <c r="D23" s="153"/>
      <c r="E23" s="154"/>
      <c r="F23" s="68"/>
      <c r="G23" s="68"/>
      <c r="H23" s="68"/>
      <c r="I23" s="69"/>
      <c r="J23" s="52"/>
      <c r="K23" s="52"/>
    </row>
    <row r="24" spans="1:11" ht="12.75">
      <c r="A24" s="82" t="s">
        <v>198</v>
      </c>
      <c r="B24" s="89"/>
      <c r="C24" s="156">
        <f>'дс12-001сс'!C24</f>
        <v>1</v>
      </c>
      <c r="D24" s="156">
        <f>'дс12-001сс'!D24</f>
        <v>0</v>
      </c>
      <c r="E24" s="156">
        <f>'дс12-001сс'!E24</f>
        <v>0</v>
      </c>
      <c r="F24" s="71"/>
      <c r="G24" s="71"/>
      <c r="H24" s="71"/>
      <c r="I24" s="72"/>
      <c r="J24" s="52"/>
      <c r="K24" s="52"/>
    </row>
    <row r="25" spans="1:11" ht="12.75">
      <c r="A25" s="82" t="s">
        <v>199</v>
      </c>
      <c r="B25" s="89"/>
      <c r="C25" s="156">
        <f>'дс12-001сс'!C25</f>
        <v>6206999</v>
      </c>
      <c r="D25" s="156">
        <f>'дс12-001сс'!D25</f>
        <v>6207000</v>
      </c>
      <c r="E25" s="156">
        <f>'дс12-001сс'!E25</f>
        <v>6207000</v>
      </c>
      <c r="F25" s="71"/>
      <c r="G25" s="71"/>
      <c r="H25" s="71"/>
      <c r="I25" s="72"/>
      <c r="J25" s="52"/>
      <c r="K25" s="52"/>
    </row>
    <row r="26" spans="1:11" ht="12.75">
      <c r="A26" s="82" t="s">
        <v>169</v>
      </c>
      <c r="B26" s="88"/>
      <c r="C26" s="154"/>
      <c r="D26" s="153"/>
      <c r="E26" s="154"/>
      <c r="F26" s="68"/>
      <c r="G26" s="68"/>
      <c r="H26" s="68"/>
      <c r="I26" s="69"/>
      <c r="J26" s="52"/>
      <c r="K26" s="52"/>
    </row>
    <row r="27" spans="1:11" ht="12.75">
      <c r="A27" s="82" t="s">
        <v>170</v>
      </c>
      <c r="B27" s="88"/>
      <c r="C27" s="154"/>
      <c r="D27" s="153"/>
      <c r="E27" s="154"/>
      <c r="F27" s="68"/>
      <c r="G27" s="68"/>
      <c r="H27" s="68"/>
      <c r="I27" s="69"/>
      <c r="J27" s="52"/>
      <c r="K27" s="52"/>
    </row>
    <row r="28" spans="1:11" ht="12.75">
      <c r="A28" s="82" t="s">
        <v>171</v>
      </c>
      <c r="B28" s="88"/>
      <c r="C28" s="154"/>
      <c r="D28" s="153"/>
      <c r="E28" s="154"/>
      <c r="F28" s="68"/>
      <c r="G28" s="68"/>
      <c r="H28" s="68"/>
      <c r="I28" s="69"/>
      <c r="J28" s="52"/>
      <c r="K28" s="52"/>
    </row>
    <row r="29" spans="1:11" ht="15">
      <c r="A29" s="81" t="s">
        <v>172</v>
      </c>
      <c r="B29" s="88"/>
      <c r="C29" s="154">
        <f>C13</f>
        <v>41248416</v>
      </c>
      <c r="D29" s="154">
        <f>D13</f>
        <v>44458000</v>
      </c>
      <c r="E29" s="154">
        <f>E13</f>
        <v>51238000</v>
      </c>
      <c r="F29" s="74"/>
      <c r="G29" s="74"/>
      <c r="H29" s="74"/>
      <c r="I29" s="75"/>
      <c r="J29" s="75"/>
      <c r="K29" s="75"/>
    </row>
    <row r="30" spans="1:11" ht="13.5" thickBot="1">
      <c r="A30" s="84" t="s">
        <v>173</v>
      </c>
      <c r="B30" s="90"/>
      <c r="C30" s="171"/>
      <c r="D30" s="172"/>
      <c r="E30" s="171"/>
      <c r="F30" s="76"/>
      <c r="G30" s="76"/>
      <c r="H30" s="76"/>
      <c r="I30" s="77"/>
      <c r="J30" s="78"/>
      <c r="K30" s="78"/>
    </row>
    <row r="32" spans="1:5" ht="12.75">
      <c r="A32" s="2" t="s">
        <v>1</v>
      </c>
      <c r="B32" s="92">
        <v>231</v>
      </c>
      <c r="C32" s="112"/>
      <c r="D32" s="113"/>
      <c r="E32" s="113"/>
    </row>
    <row r="33" spans="1:5" ht="12.75">
      <c r="A33" s="2" t="s">
        <v>2</v>
      </c>
      <c r="B33" s="92" t="s">
        <v>192</v>
      </c>
      <c r="C33" s="112"/>
      <c r="D33" s="113"/>
      <c r="E33" s="113"/>
    </row>
    <row r="34" spans="1:5" ht="12.75">
      <c r="A34" s="2" t="s">
        <v>3</v>
      </c>
      <c r="B34" s="92" t="s">
        <v>177</v>
      </c>
      <c r="C34" s="112"/>
      <c r="D34" s="113"/>
      <c r="E34" s="113"/>
    </row>
    <row r="35" spans="1:5" ht="12.75">
      <c r="A35" s="2" t="s">
        <v>203</v>
      </c>
      <c r="B35" s="92" t="s">
        <v>6</v>
      </c>
      <c r="C35" s="112"/>
      <c r="D35" s="113"/>
      <c r="E35" s="113"/>
    </row>
    <row r="36" spans="1:5" ht="12.75">
      <c r="A36" s="2" t="s">
        <v>4</v>
      </c>
      <c r="B36" s="92" t="s">
        <v>6</v>
      </c>
      <c r="C36" s="112"/>
      <c r="D36" s="113"/>
      <c r="E36" s="113"/>
    </row>
    <row r="37" spans="1:5" ht="13.5" thickBot="1">
      <c r="A37" s="3" t="s">
        <v>5</v>
      </c>
      <c r="B37" s="92" t="s">
        <v>6</v>
      </c>
      <c r="C37" s="112"/>
      <c r="D37" s="113"/>
      <c r="E37" s="114" t="s">
        <v>7</v>
      </c>
    </row>
    <row r="38" spans="1:5" ht="15" customHeight="1">
      <c r="A38" s="427" t="s">
        <v>178</v>
      </c>
      <c r="B38" s="294"/>
      <c r="C38" s="422">
        <v>2012</v>
      </c>
      <c r="D38" s="422">
        <v>2013</v>
      </c>
      <c r="E38" s="422">
        <v>2014</v>
      </c>
    </row>
    <row r="39" spans="1:5" ht="15" customHeight="1">
      <c r="A39" s="428"/>
      <c r="B39" s="93" t="s">
        <v>205</v>
      </c>
      <c r="C39" s="423"/>
      <c r="D39" s="423"/>
      <c r="E39" s="423"/>
    </row>
    <row r="40" spans="1:5" ht="15.75" customHeight="1" thickBot="1">
      <c r="A40" s="429"/>
      <c r="B40" s="295"/>
      <c r="C40" s="424"/>
      <c r="D40" s="424"/>
      <c r="E40" s="424"/>
    </row>
    <row r="41" spans="1:5" ht="15.75" customHeight="1" thickBot="1">
      <c r="A41" s="4" t="s">
        <v>8</v>
      </c>
      <c r="B41" s="94" t="s">
        <v>206</v>
      </c>
      <c r="C41" s="115">
        <f>C42+C48+C54</f>
        <v>28841967</v>
      </c>
      <c r="D41" s="115">
        <f>D42+D48+D54</f>
        <v>32137000</v>
      </c>
      <c r="E41" s="115">
        <f>E42+E48+E54</f>
        <v>38510000</v>
      </c>
    </row>
    <row r="42" spans="1:5" ht="13.5" customHeight="1">
      <c r="A42" s="5" t="s">
        <v>9</v>
      </c>
      <c r="B42" s="95" t="s">
        <v>207</v>
      </c>
      <c r="C42" s="116">
        <f>'0701 611дс12'!C37+'0701 612дс12'!C37</f>
        <v>21691225</v>
      </c>
      <c r="D42" s="116">
        <f>'0701 611дс12'!D37+'0701 612дс12'!D37</f>
        <v>24346000</v>
      </c>
      <c r="E42" s="116">
        <f>'0701 611дс12'!E37+'0701 612дс12'!E37</f>
        <v>29222000</v>
      </c>
    </row>
    <row r="43" spans="1:5" ht="12.75" customHeight="1">
      <c r="A43" s="6" t="s">
        <v>10</v>
      </c>
      <c r="B43" s="296" t="s">
        <v>208</v>
      </c>
      <c r="C43" s="17">
        <f>'0701 611дс12'!C38+'0701 612дс12'!C38</f>
        <v>21496225</v>
      </c>
      <c r="D43" s="17">
        <f>'0701 611дс12'!D38+'0701 612дс12'!D38</f>
        <v>24103000</v>
      </c>
      <c r="E43" s="17">
        <f>'0701 611дс12'!E38+'0701 612дс12'!E38</f>
        <v>28930000</v>
      </c>
    </row>
    <row r="44" spans="1:5" ht="12.75" customHeight="1">
      <c r="A44" s="6" t="s">
        <v>12</v>
      </c>
      <c r="B44" s="296" t="s">
        <v>209</v>
      </c>
      <c r="C44" s="17">
        <f>'0701 611дс12'!C39+'0701 612дс12'!C39</f>
        <v>195000</v>
      </c>
      <c r="D44" s="17">
        <f>'0701 611дс12'!D39+'0701 612дс12'!D39</f>
        <v>243000</v>
      </c>
      <c r="E44" s="17">
        <f>'0701 611дс12'!E39+'0701 612дс12'!E39</f>
        <v>292000</v>
      </c>
    </row>
    <row r="45" spans="1:5" ht="21" customHeight="1">
      <c r="A45" s="7" t="s">
        <v>14</v>
      </c>
      <c r="B45" s="96" t="s">
        <v>210</v>
      </c>
      <c r="C45" s="17">
        <f>'0701 611дс12'!C40+'0701 612дс12'!C40</f>
        <v>0</v>
      </c>
      <c r="D45" s="17">
        <f>'0701 611дс12'!D40+'0701 612дс12'!D40</f>
        <v>0</v>
      </c>
      <c r="E45" s="17">
        <f>'0701 611дс12'!E40+'0701 612дс12'!E40</f>
        <v>0</v>
      </c>
    </row>
    <row r="46" spans="1:5" ht="21" customHeight="1">
      <c r="A46" s="7" t="s">
        <v>16</v>
      </c>
      <c r="B46" s="96" t="s">
        <v>211</v>
      </c>
      <c r="C46" s="17">
        <f>'0701 611дс12'!C41+'0701 612дс12'!C41</f>
        <v>0</v>
      </c>
      <c r="D46" s="17">
        <f>'0701 611дс12'!D41+'0701 612дс12'!D41</f>
        <v>0</v>
      </c>
      <c r="E46" s="17">
        <f>'0701 611дс12'!E41+'0701 612дс12'!E41</f>
        <v>0</v>
      </c>
    </row>
    <row r="47" spans="1:5" ht="21" customHeight="1">
      <c r="A47" s="7" t="s">
        <v>18</v>
      </c>
      <c r="B47" s="96" t="s">
        <v>212</v>
      </c>
      <c r="C47" s="17">
        <f>'0701 611дс12'!C42+'0701 612дс12'!C42</f>
        <v>0</v>
      </c>
      <c r="D47" s="17">
        <f>'0701 611дс12'!D42+'0701 612дс12'!D42</f>
        <v>0</v>
      </c>
      <c r="E47" s="17">
        <f>'0701 611дс12'!E42+'0701 612дс12'!E42</f>
        <v>0</v>
      </c>
    </row>
    <row r="48" spans="1:5" ht="12" customHeight="1">
      <c r="A48" s="8" t="s">
        <v>20</v>
      </c>
      <c r="B48" s="20" t="s">
        <v>213</v>
      </c>
      <c r="C48" s="17">
        <f>SUM(C49:C53)</f>
        <v>584967</v>
      </c>
      <c r="D48" s="17">
        <f>SUM(D49:D53)</f>
        <v>439000</v>
      </c>
      <c r="E48" s="17">
        <f>SUM(E49:E53)</f>
        <v>463000</v>
      </c>
    </row>
    <row r="49" spans="1:5" ht="12" customHeight="1">
      <c r="A49" s="8" t="s">
        <v>21</v>
      </c>
      <c r="B49" s="97" t="s">
        <v>214</v>
      </c>
      <c r="C49" s="17">
        <f>'0701 611дс12'!C44+'0701 612дс12'!C44</f>
        <v>60000</v>
      </c>
      <c r="D49" s="17">
        <f>'0701 611дс12'!D44+'0701 612дс12'!D44</f>
        <v>40000</v>
      </c>
      <c r="E49" s="17">
        <f>'0701 611дс12'!E44+'0701 612дс12'!E44</f>
        <v>40000</v>
      </c>
    </row>
    <row r="50" spans="1:5" ht="12" customHeight="1">
      <c r="A50" s="10" t="s">
        <v>23</v>
      </c>
      <c r="B50" s="98" t="s">
        <v>215</v>
      </c>
      <c r="C50" s="17">
        <f>'0701 611дс12'!C45+'0701 612дс12'!C45</f>
        <v>0</v>
      </c>
      <c r="D50" s="17">
        <f>'0701 611дс12'!D45+'0701 612дс12'!D45</f>
        <v>0</v>
      </c>
      <c r="E50" s="17">
        <f>'0701 611дс12'!E45+'0701 612дс12'!E45</f>
        <v>0</v>
      </c>
    </row>
    <row r="51" spans="1:5" ht="12" customHeight="1">
      <c r="A51" s="9" t="s">
        <v>25</v>
      </c>
      <c r="B51" s="97" t="s">
        <v>216</v>
      </c>
      <c r="C51" s="17">
        <f>'0701 611дс12'!C46+'0701 612дс12'!C46</f>
        <v>524967</v>
      </c>
      <c r="D51" s="17">
        <f>'0701 611дс12'!D46+'0701 612дс12'!D46</f>
        <v>399000</v>
      </c>
      <c r="E51" s="17">
        <f>'0701 611дс12'!E46+'0701 612дс12'!E46</f>
        <v>423000</v>
      </c>
    </row>
    <row r="52" spans="1:5" ht="12" customHeight="1">
      <c r="A52" s="9" t="s">
        <v>27</v>
      </c>
      <c r="B52" s="97" t="s">
        <v>217</v>
      </c>
      <c r="C52" s="17">
        <f>'0701 611дс12'!C47+'0701 612дс12'!C47</f>
        <v>0</v>
      </c>
      <c r="D52" s="17">
        <f>'0701 611дс12'!D47+'0701 612дс12'!D47</f>
        <v>0</v>
      </c>
      <c r="E52" s="17">
        <f>'0701 611дс12'!E47+'0701 612дс12'!E47</f>
        <v>0</v>
      </c>
    </row>
    <row r="53" spans="1:5" ht="12" customHeight="1">
      <c r="A53" s="11" t="s">
        <v>29</v>
      </c>
      <c r="B53" s="98" t="s">
        <v>218</v>
      </c>
      <c r="C53" s="17">
        <f>'0701 611дс12'!C48+'0701 612дс12'!C48</f>
        <v>0</v>
      </c>
      <c r="D53" s="17">
        <f>'0701 611дс12'!D48+'0701 612дс12'!D48</f>
        <v>0</v>
      </c>
      <c r="E53" s="17">
        <f>'0701 611дс12'!E48+'0701 612дс12'!E48</f>
        <v>0</v>
      </c>
    </row>
    <row r="54" spans="1:5" ht="11.25" customHeight="1">
      <c r="A54" s="8" t="s">
        <v>31</v>
      </c>
      <c r="B54" s="20" t="s">
        <v>219</v>
      </c>
      <c r="C54" s="17">
        <f>C55+C56+C57+C58</f>
        <v>6565775</v>
      </c>
      <c r="D54" s="17">
        <f>D55+D56+D57+D58</f>
        <v>7352000</v>
      </c>
      <c r="E54" s="17">
        <f>E55+E56+E57+E58</f>
        <v>8825000</v>
      </c>
    </row>
    <row r="55" spans="1:5" ht="11.25" customHeight="1">
      <c r="A55" s="9" t="s">
        <v>32</v>
      </c>
      <c r="B55" s="97" t="s">
        <v>220</v>
      </c>
      <c r="C55" s="17">
        <f>'0701 611дс12'!C50+'0701 612дс12'!C50</f>
        <v>6565775</v>
      </c>
      <c r="D55" s="17">
        <f>'0701 611дс12'!D50+'0701 612дс12'!D50</f>
        <v>7352000</v>
      </c>
      <c r="E55" s="17">
        <f>'0701 611дс12'!E50+'0701 612дс12'!E50</f>
        <v>8825000</v>
      </c>
    </row>
    <row r="56" spans="1:5" ht="19.5" customHeight="1">
      <c r="A56" s="7" t="s">
        <v>14</v>
      </c>
      <c r="B56" s="20" t="s">
        <v>221</v>
      </c>
      <c r="C56" s="17">
        <f>'0701 611дс12'!C51+'0701 612дс12'!C51</f>
        <v>0</v>
      </c>
      <c r="D56" s="17">
        <f>'0701 611дс12'!D51+'0701 612дс12'!D51</f>
        <v>0</v>
      </c>
      <c r="E56" s="17">
        <f>'0701 611дс12'!E51+'0701 612дс12'!E51</f>
        <v>0</v>
      </c>
    </row>
    <row r="57" spans="1:5" ht="19.5" customHeight="1">
      <c r="A57" s="7" t="s">
        <v>16</v>
      </c>
      <c r="B57" s="20" t="s">
        <v>222</v>
      </c>
      <c r="C57" s="17">
        <f>'0701 611дс12'!C52+'0701 612дс12'!C52</f>
        <v>0</v>
      </c>
      <c r="D57" s="17">
        <f>'0701 611дс12'!D52+'0701 612дс12'!D52</f>
        <v>0</v>
      </c>
      <c r="E57" s="17">
        <f>'0701 611дс12'!E52+'0701 612дс12'!E52</f>
        <v>0</v>
      </c>
    </row>
    <row r="58" spans="1:5" ht="19.5" customHeight="1" thickBot="1">
      <c r="A58" s="12" t="s">
        <v>35</v>
      </c>
      <c r="B58" s="93" t="s">
        <v>223</v>
      </c>
      <c r="C58" s="17">
        <f>'0701 611дс12'!C53+'0701 612дс12'!C53</f>
        <v>0</v>
      </c>
      <c r="D58" s="17">
        <f>'0701 611дс12'!D53+'0701 612дс12'!D53</f>
        <v>0</v>
      </c>
      <c r="E58" s="17">
        <f>'0701 611дс12'!E53+'0701 612дс12'!E53</f>
        <v>0</v>
      </c>
    </row>
    <row r="59" spans="1:5" ht="12" customHeight="1" thickBot="1">
      <c r="A59" s="13" t="s">
        <v>37</v>
      </c>
      <c r="B59" s="99" t="s">
        <v>224</v>
      </c>
      <c r="C59" s="115">
        <f>C60+C63+C66+C71+C83</f>
        <v>4733500</v>
      </c>
      <c r="D59" s="120">
        <f>D60+D63+D66+D71+D83</f>
        <v>3558000</v>
      </c>
      <c r="E59" s="120">
        <f>E60+E63+E66+E71+E83</f>
        <v>3868000</v>
      </c>
    </row>
    <row r="60" spans="1:5" ht="12" customHeight="1">
      <c r="A60" s="5" t="s">
        <v>38</v>
      </c>
      <c r="B60" s="100" t="s">
        <v>225</v>
      </c>
      <c r="C60" s="116">
        <f>C61+C62</f>
        <v>44000</v>
      </c>
      <c r="D60" s="121">
        <f>D61+D62</f>
        <v>44000</v>
      </c>
      <c r="E60" s="121">
        <f>E61+E62</f>
        <v>44000</v>
      </c>
    </row>
    <row r="61" spans="1:5" ht="12" customHeight="1">
      <c r="A61" s="14" t="s">
        <v>39</v>
      </c>
      <c r="B61" s="101" t="s">
        <v>226</v>
      </c>
      <c r="C61" s="17">
        <f>'0701 611дс12'!C56+'0701 612дс12'!C56</f>
        <v>44000</v>
      </c>
      <c r="D61" s="17">
        <f>'0701 611дс12'!D56+'0701 612дс12'!D56</f>
        <v>44000</v>
      </c>
      <c r="E61" s="17">
        <f>'0701 611дс12'!E56+'0701 612дс12'!E56</f>
        <v>44000</v>
      </c>
    </row>
    <row r="62" spans="1:5" ht="21" customHeight="1">
      <c r="A62" s="15" t="s">
        <v>40</v>
      </c>
      <c r="B62" s="16" t="s">
        <v>227</v>
      </c>
      <c r="C62" s="17">
        <f>'0701 611дс12'!C57+'0701 612дс12'!C57</f>
        <v>0</v>
      </c>
      <c r="D62" s="17">
        <f>'0701 611дс12'!D57+'0701 612дс12'!D57</f>
        <v>0</v>
      </c>
      <c r="E62" s="17">
        <f>'0701 611дс12'!E57+'0701 612дс12'!E57</f>
        <v>0</v>
      </c>
    </row>
    <row r="63" spans="1:5" ht="12" customHeight="1">
      <c r="A63" s="5" t="s">
        <v>42</v>
      </c>
      <c r="B63" s="100" t="s">
        <v>228</v>
      </c>
      <c r="C63" s="17">
        <f>C64+C65</f>
        <v>0</v>
      </c>
      <c r="D63" s="17">
        <f>D64+D65</f>
        <v>4000</v>
      </c>
      <c r="E63" s="17">
        <f>E64+E65</f>
        <v>4000</v>
      </c>
    </row>
    <row r="64" spans="1:5" ht="12" customHeight="1">
      <c r="A64" s="5" t="s">
        <v>43</v>
      </c>
      <c r="B64" s="101" t="s">
        <v>229</v>
      </c>
      <c r="C64" s="17">
        <f>'0701 611дс12'!C59+'0701 612дс12'!C59</f>
        <v>0</v>
      </c>
      <c r="D64" s="17">
        <f>'0701 611дс12'!D59+'0701 612дс12'!D59</f>
        <v>4000</v>
      </c>
      <c r="E64" s="17">
        <f>'0701 611дс12'!E59+'0701 612дс12'!E59</f>
        <v>4000</v>
      </c>
    </row>
    <row r="65" spans="1:5" ht="12" customHeight="1">
      <c r="A65" s="18" t="s">
        <v>45</v>
      </c>
      <c r="B65" s="102" t="s">
        <v>230</v>
      </c>
      <c r="C65" s="17">
        <f>'0701 611дс12'!C60+'0701 612дс12'!C60</f>
        <v>0</v>
      </c>
      <c r="D65" s="17">
        <f>'0701 611дс12'!D60+'0701 612дс12'!D60</f>
        <v>0</v>
      </c>
      <c r="E65" s="17">
        <f>'0701 611дс12'!E60+'0701 612дс12'!E60</f>
        <v>0</v>
      </c>
    </row>
    <row r="66" spans="1:5" ht="12" customHeight="1">
      <c r="A66" s="8" t="s">
        <v>47</v>
      </c>
      <c r="B66" s="16" t="s">
        <v>231</v>
      </c>
      <c r="C66" s="17">
        <f>C67+C68+C69+C70</f>
        <v>1797000</v>
      </c>
      <c r="D66" s="22">
        <f>D67+D68+D69+D70</f>
        <v>2146000</v>
      </c>
      <c r="E66" s="22">
        <f>E67+E68+E69+E70</f>
        <v>2424000</v>
      </c>
    </row>
    <row r="67" spans="1:5" ht="12" customHeight="1">
      <c r="A67" s="6" t="s">
        <v>48</v>
      </c>
      <c r="B67" s="297" t="s">
        <v>232</v>
      </c>
      <c r="C67" s="17">
        <f>'0701 611дс12'!C62+'0701 612дс12'!C62</f>
        <v>1109000</v>
      </c>
      <c r="D67" s="17">
        <f>'0701 611дс12'!D62+'0701 612дс12'!D62</f>
        <v>1479000</v>
      </c>
      <c r="E67" s="17">
        <f>'0701 611дс12'!E62+'0701 612дс12'!E62</f>
        <v>1707000</v>
      </c>
    </row>
    <row r="68" spans="1:5" ht="12" customHeight="1">
      <c r="A68" s="6" t="s">
        <v>50</v>
      </c>
      <c r="B68" s="297" t="s">
        <v>233</v>
      </c>
      <c r="C68" s="17">
        <f>'0701 611дс12'!C63+'0701 612дс12'!C63</f>
        <v>351000</v>
      </c>
      <c r="D68" s="17">
        <f>'0701 611дс12'!D63+'0701 612дс12'!D63</f>
        <v>360000</v>
      </c>
      <c r="E68" s="17">
        <f>'0701 611дс12'!E63+'0701 612дс12'!E63</f>
        <v>390000</v>
      </c>
    </row>
    <row r="69" spans="1:5" ht="12" customHeight="1">
      <c r="A69" s="6" t="s">
        <v>52</v>
      </c>
      <c r="B69" s="297" t="s">
        <v>234</v>
      </c>
      <c r="C69" s="17">
        <f>'0701 611дс12'!C64+'0701 612дс12'!C64</f>
        <v>220000</v>
      </c>
      <c r="D69" s="17">
        <f>'0701 611дс12'!D64+'0701 612дс12'!D64</f>
        <v>220000</v>
      </c>
      <c r="E69" s="17">
        <f>'0701 611дс12'!E64+'0701 612дс12'!E64</f>
        <v>240000</v>
      </c>
    </row>
    <row r="70" spans="1:5" ht="12" customHeight="1">
      <c r="A70" s="6" t="s">
        <v>54</v>
      </c>
      <c r="B70" s="297" t="s">
        <v>235</v>
      </c>
      <c r="C70" s="17">
        <f>'0701 611дс12'!C65+'0701 612дс12'!C65</f>
        <v>117000</v>
      </c>
      <c r="D70" s="17">
        <f>'0701 611дс12'!D65+'0701 612дс12'!D65</f>
        <v>87000</v>
      </c>
      <c r="E70" s="17">
        <f>'0701 611дс12'!E65+'0701 612дс12'!E65</f>
        <v>87000</v>
      </c>
    </row>
    <row r="71" spans="1:5" ht="12" customHeight="1">
      <c r="A71" s="8" t="s">
        <v>56</v>
      </c>
      <c r="B71" s="16" t="s">
        <v>236</v>
      </c>
      <c r="C71" s="17">
        <f>C72+C73+C74+C75+C76+C77+C78+C79+C80+C81+C82</f>
        <v>1985000</v>
      </c>
      <c r="D71" s="22">
        <f>D72+D73+D74+D75+D76+D77+D78+D79+D80+D81+D82</f>
        <v>517000</v>
      </c>
      <c r="E71" s="22">
        <f>E72+E73+E74+E75+E76+E77+E78+E79+E80+E81+E82</f>
        <v>547000</v>
      </c>
    </row>
    <row r="72" spans="1:5" ht="12" customHeight="1">
      <c r="A72" s="19" t="s">
        <v>57</v>
      </c>
      <c r="B72" s="16" t="s">
        <v>237</v>
      </c>
      <c r="C72" s="17">
        <f>'0701 611дс12'!C67+'0701 612дс12'!C67</f>
        <v>83000</v>
      </c>
      <c r="D72" s="17">
        <f>'0701 611дс12'!D67+'0701 612дс12'!D67</f>
        <v>88000</v>
      </c>
      <c r="E72" s="17">
        <f>'0701 611дс12'!E67+'0701 612дс12'!E67</f>
        <v>94000</v>
      </c>
    </row>
    <row r="73" spans="1:5" ht="12" customHeight="1">
      <c r="A73" s="8" t="s">
        <v>59</v>
      </c>
      <c r="B73" s="16" t="s">
        <v>238</v>
      </c>
      <c r="C73" s="17">
        <f>'0701 611дс12'!C68+'0701 612дс12'!C68</f>
        <v>13000</v>
      </c>
      <c r="D73" s="17">
        <f>'0701 611дс12'!D68+'0701 612дс12'!D68</f>
        <v>15000</v>
      </c>
      <c r="E73" s="17">
        <f>'0701 611дс12'!E68+'0701 612дс12'!E68</f>
        <v>16000</v>
      </c>
    </row>
    <row r="74" spans="1:5" ht="12" customHeight="1">
      <c r="A74" s="20" t="s">
        <v>61</v>
      </c>
      <c r="B74" s="16" t="s">
        <v>239</v>
      </c>
      <c r="C74" s="17">
        <f>'0701 611дс12'!C69+'0701 612дс12'!C69</f>
        <v>210000</v>
      </c>
      <c r="D74" s="17">
        <f>'0701 611дс12'!D69+'0701 612дс12'!D69</f>
        <v>223000</v>
      </c>
      <c r="E74" s="17">
        <f>'0701 611дс12'!E69+'0701 612дс12'!E69</f>
        <v>236000</v>
      </c>
    </row>
    <row r="75" spans="1:5" ht="12" customHeight="1">
      <c r="A75" s="8" t="s">
        <v>63</v>
      </c>
      <c r="B75" s="16" t="s">
        <v>240</v>
      </c>
      <c r="C75" s="17">
        <f>'0701 611дс12'!C70+'0701 612дс12'!C70</f>
        <v>154000</v>
      </c>
      <c r="D75" s="17">
        <f>'0701 611дс12'!D70+'0701 612дс12'!D70</f>
        <v>158000</v>
      </c>
      <c r="E75" s="17">
        <f>'0701 611дс12'!E70+'0701 612дс12'!E70</f>
        <v>167000</v>
      </c>
    </row>
    <row r="76" spans="1:5" ht="12" customHeight="1">
      <c r="A76" s="8" t="s">
        <v>65</v>
      </c>
      <c r="B76" s="16" t="s">
        <v>241</v>
      </c>
      <c r="C76" s="17">
        <f>'0701 611дс12'!C71+'0701 612дс12'!C71</f>
        <v>1500000</v>
      </c>
      <c r="D76" s="17">
        <f>'0701 611дс12'!D71+'0701 612дс12'!D71</f>
        <v>0</v>
      </c>
      <c r="E76" s="17">
        <f>'0701 611дс12'!E71+'0701 612дс12'!E71</f>
        <v>0</v>
      </c>
    </row>
    <row r="77" spans="1:5" ht="12" customHeight="1">
      <c r="A77" s="21" t="s">
        <v>67</v>
      </c>
      <c r="B77" s="16" t="s">
        <v>242</v>
      </c>
      <c r="C77" s="17">
        <f>'0701 611дс12'!C72+'0701 612дс12'!C72</f>
        <v>12000</v>
      </c>
      <c r="D77" s="17">
        <f>'0701 611дс12'!D72+'0701 612дс12'!D72</f>
        <v>13000</v>
      </c>
      <c r="E77" s="17">
        <f>'0701 611дс12'!E72+'0701 612дс12'!E72</f>
        <v>14000</v>
      </c>
    </row>
    <row r="78" spans="1:5" ht="12" customHeight="1">
      <c r="A78" s="21" t="s">
        <v>69</v>
      </c>
      <c r="B78" s="16" t="s">
        <v>243</v>
      </c>
      <c r="C78" s="17">
        <f>'0701 611дс12'!C73+'0701 612дс12'!C73</f>
        <v>13000</v>
      </c>
      <c r="D78" s="17">
        <f>'0701 611дс12'!D73+'0701 612дс12'!D73</f>
        <v>20000</v>
      </c>
      <c r="E78" s="17">
        <f>'0701 611дс12'!E73+'0701 612дс12'!E73</f>
        <v>20000</v>
      </c>
    </row>
    <row r="79" spans="1:5" ht="12" customHeight="1">
      <c r="A79" s="23" t="s">
        <v>71</v>
      </c>
      <c r="B79" s="16" t="s">
        <v>244</v>
      </c>
      <c r="C79" s="17">
        <f>'0701 611дс12'!C74+'0701 612дс12'!C74</f>
        <v>0</v>
      </c>
      <c r="D79" s="17">
        <f>'0701 611дс12'!D74+'0701 612дс12'!D74</f>
        <v>0</v>
      </c>
      <c r="E79" s="17">
        <f>'0701 611дс12'!E74+'0701 612дс12'!E74</f>
        <v>0</v>
      </c>
    </row>
    <row r="80" spans="1:5" ht="12" customHeight="1">
      <c r="A80" s="24" t="s">
        <v>73</v>
      </c>
      <c r="B80" s="298" t="s">
        <v>245</v>
      </c>
      <c r="C80" s="17">
        <f>'0701 611дс12'!C75+'0701 612дс12'!C75</f>
        <v>0</v>
      </c>
      <c r="D80" s="17">
        <f>'0701 611дс12'!D75+'0701 612дс12'!D75</f>
        <v>0</v>
      </c>
      <c r="E80" s="17">
        <f>'0701 611дс12'!E75+'0701 612дс12'!E75</f>
        <v>0</v>
      </c>
    </row>
    <row r="81" spans="1:5" ht="21" customHeight="1">
      <c r="A81" s="24" t="s">
        <v>75</v>
      </c>
      <c r="B81" s="299" t="s">
        <v>246</v>
      </c>
      <c r="C81" s="17">
        <f>'0701 611дс12'!C76+'0701 612дс12'!C76</f>
        <v>0</v>
      </c>
      <c r="D81" s="17">
        <f>'0701 611дс12'!D76+'0701 612дс12'!D76</f>
        <v>0</v>
      </c>
      <c r="E81" s="17">
        <f>'0701 611дс12'!E76+'0701 612дс12'!E76</f>
        <v>0</v>
      </c>
    </row>
    <row r="82" spans="1:5" ht="21" customHeight="1">
      <c r="A82" s="24" t="s">
        <v>77</v>
      </c>
      <c r="B82" s="299" t="s">
        <v>247</v>
      </c>
      <c r="C82" s="17">
        <f>'0701 611дс12'!C77+'0701 612дс12'!C77</f>
        <v>0</v>
      </c>
      <c r="D82" s="17">
        <f>'0701 611дс12'!D77+'0701 612дс12'!D77</f>
        <v>0</v>
      </c>
      <c r="E82" s="17">
        <f>'0701 611дс12'!E77+'0701 612дс12'!E77</f>
        <v>0</v>
      </c>
    </row>
    <row r="83" spans="1:5" ht="11.25" customHeight="1">
      <c r="A83" s="8" t="s">
        <v>79</v>
      </c>
      <c r="B83" s="103" t="s">
        <v>248</v>
      </c>
      <c r="C83" s="17">
        <f>C84+C85+C86+C87+C88+C89+C90+C92+C93+C94+C95+C96+C97+C98+C99+C91+C100+C101+C102</f>
        <v>907500</v>
      </c>
      <c r="D83" s="22">
        <f>D84+D85+D86+D87+D88+D89+D90+D92+D93+D94+D95+D96+D97+D98+D99+D91+D100+D101+D102</f>
        <v>847000</v>
      </c>
      <c r="E83" s="22">
        <f>E84+E85+E86+E87+E88+E89+E90+E92+E93+E94+E95+E96+E97+E98+E99+E91+E100+E101+E102</f>
        <v>849000</v>
      </c>
    </row>
    <row r="84" spans="1:5" ht="11.25" customHeight="1">
      <c r="A84" s="19" t="s">
        <v>80</v>
      </c>
      <c r="B84" s="16" t="s">
        <v>249</v>
      </c>
      <c r="C84" s="17">
        <f>'0701 611дс12'!C79+'0701 612дс12'!C79</f>
        <v>394000</v>
      </c>
      <c r="D84" s="17">
        <f>'0701 611дс12'!D79+'0701 612дс12'!D79</f>
        <v>423000</v>
      </c>
      <c r="E84" s="17">
        <f>'0701 611дс12'!E79+'0701 612дс12'!E79</f>
        <v>425000</v>
      </c>
    </row>
    <row r="85" spans="1:5" ht="11.25" customHeight="1">
      <c r="A85" s="19" t="s">
        <v>82</v>
      </c>
      <c r="B85" s="16" t="s">
        <v>250</v>
      </c>
      <c r="C85" s="17">
        <f>'0701 611дс12'!C80+'0701 612дс12'!C80</f>
        <v>0</v>
      </c>
      <c r="D85" s="17">
        <f>'0701 611дс12'!D80+'0701 612дс12'!D80</f>
        <v>0</v>
      </c>
      <c r="E85" s="17">
        <f>'0701 611дс12'!E80+'0701 612дс12'!E80</f>
        <v>0</v>
      </c>
    </row>
    <row r="86" spans="1:5" ht="11.25" customHeight="1">
      <c r="A86" s="19" t="s">
        <v>84</v>
      </c>
      <c r="B86" s="16" t="s">
        <v>251</v>
      </c>
      <c r="C86" s="17">
        <f>'0701 611дс12'!C81+'0701 612дс12'!C81</f>
        <v>0</v>
      </c>
      <c r="D86" s="17">
        <f>'0701 611дс12'!D81+'0701 612дс12'!D81</f>
        <v>0</v>
      </c>
      <c r="E86" s="17">
        <f>'0701 611дс12'!E81+'0701 612дс12'!E81</f>
        <v>0</v>
      </c>
    </row>
    <row r="87" spans="1:5" ht="11.25" customHeight="1">
      <c r="A87" s="25" t="s">
        <v>86</v>
      </c>
      <c r="B87" s="27" t="s">
        <v>252</v>
      </c>
      <c r="C87" s="17">
        <f>'0701 611дс12'!C82+'0701 612дс12'!C82</f>
        <v>0</v>
      </c>
      <c r="D87" s="17">
        <f>'0701 611дс12'!D82+'0701 612дс12'!D82</f>
        <v>0</v>
      </c>
      <c r="E87" s="17">
        <f>'0701 611дс12'!E82+'0701 612дс12'!E82</f>
        <v>0</v>
      </c>
    </row>
    <row r="88" spans="1:5" ht="11.25" customHeight="1">
      <c r="A88" s="25" t="s">
        <v>88</v>
      </c>
      <c r="B88" s="27" t="s">
        <v>253</v>
      </c>
      <c r="C88" s="17">
        <f>'0701 611дс12'!C83+'0701 612дс12'!C83</f>
        <v>0</v>
      </c>
      <c r="D88" s="17">
        <f>'0701 611дс12'!D83+'0701 612дс12'!D83</f>
        <v>0</v>
      </c>
      <c r="E88" s="17">
        <f>'0701 611дс12'!E83+'0701 612дс12'!E83</f>
        <v>0</v>
      </c>
    </row>
    <row r="89" spans="1:5" ht="11.25" customHeight="1">
      <c r="A89" s="26" t="s">
        <v>90</v>
      </c>
      <c r="B89" s="104" t="s">
        <v>254</v>
      </c>
      <c r="C89" s="17">
        <f>'0701 611дс12'!C84+'0701 612дс12'!C84</f>
        <v>77500</v>
      </c>
      <c r="D89" s="17">
        <f>'0701 611дс12'!D84+'0701 612дс12'!D84</f>
        <v>86000</v>
      </c>
      <c r="E89" s="17">
        <f>'0701 611дс12'!E84+'0701 612дс12'!E84</f>
        <v>86000</v>
      </c>
    </row>
    <row r="90" spans="1:5" ht="11.25" customHeight="1">
      <c r="A90" s="7" t="s">
        <v>92</v>
      </c>
      <c r="B90" s="27" t="s">
        <v>255</v>
      </c>
      <c r="C90" s="17">
        <f>'0701 611дс12'!C85+'0701 612дс12'!C85</f>
        <v>0</v>
      </c>
      <c r="D90" s="17">
        <f>'0701 611дс12'!D85+'0701 612дс12'!D85</f>
        <v>0</v>
      </c>
      <c r="E90" s="17">
        <f>'0701 611дс12'!E85+'0701 612дс12'!E85</f>
        <v>0</v>
      </c>
    </row>
    <row r="91" spans="1:5" ht="18.75" customHeight="1">
      <c r="A91" s="28" t="s">
        <v>94</v>
      </c>
      <c r="B91" s="27" t="s">
        <v>256</v>
      </c>
      <c r="C91" s="17">
        <f>'0701 611дс12'!C86+'0701 612дс12'!C86</f>
        <v>0</v>
      </c>
      <c r="D91" s="17">
        <f>'0701 611дс12'!D86+'0701 612дс12'!D86</f>
        <v>0</v>
      </c>
      <c r="E91" s="17">
        <f>'0701 611дс12'!E86+'0701 612дс12'!E86</f>
        <v>0</v>
      </c>
    </row>
    <row r="92" spans="1:5" ht="12.75" customHeight="1">
      <c r="A92" s="29" t="s">
        <v>96</v>
      </c>
      <c r="B92" s="298" t="s">
        <v>257</v>
      </c>
      <c r="C92" s="17">
        <f>'0701 611дс12'!C87+'0701 612дс12'!C87</f>
        <v>179000</v>
      </c>
      <c r="D92" s="17">
        <f>'0701 611дс12'!D87+'0701 612дс12'!D87</f>
        <v>179000</v>
      </c>
      <c r="E92" s="17">
        <f>'0701 611дс12'!E87+'0701 612дс12'!E87</f>
        <v>179000</v>
      </c>
    </row>
    <row r="93" spans="1:5" ht="12.75" customHeight="1">
      <c r="A93" s="29" t="s">
        <v>98</v>
      </c>
      <c r="B93" s="298" t="s">
        <v>258</v>
      </c>
      <c r="C93" s="17">
        <f>'0701 611дс12'!C88+'0701 612дс12'!C88</f>
        <v>20000</v>
      </c>
      <c r="D93" s="17">
        <f>'0701 611дс12'!D88+'0701 612дс12'!D88</f>
        <v>20000</v>
      </c>
      <c r="E93" s="17">
        <f>'0701 611дс12'!E88+'0701 612дс12'!E88</f>
        <v>20000</v>
      </c>
    </row>
    <row r="94" spans="1:5" ht="12.75" customHeight="1">
      <c r="A94" s="30" t="s">
        <v>100</v>
      </c>
      <c r="B94" s="298" t="s">
        <v>259</v>
      </c>
      <c r="C94" s="17">
        <f>'0701 611дс12'!C89+'0701 612дс12'!C89</f>
        <v>0</v>
      </c>
      <c r="D94" s="17">
        <f>'0701 611дс12'!D89+'0701 612дс12'!D89</f>
        <v>0</v>
      </c>
      <c r="E94" s="17">
        <f>'0701 611дс12'!E89+'0701 612дс12'!E89</f>
        <v>0</v>
      </c>
    </row>
    <row r="95" spans="1:5" ht="12.75" customHeight="1">
      <c r="A95" s="29" t="s">
        <v>102</v>
      </c>
      <c r="B95" s="298" t="s">
        <v>260</v>
      </c>
      <c r="C95" s="17">
        <f>'0701 611дс12'!C90+'0701 612дс12'!C90</f>
        <v>0</v>
      </c>
      <c r="D95" s="17">
        <f>'0701 611дс12'!D90+'0701 612дс12'!D90</f>
        <v>0</v>
      </c>
      <c r="E95" s="17">
        <f>'0701 611дс12'!E90+'0701 612дс12'!E90</f>
        <v>0</v>
      </c>
    </row>
    <row r="96" spans="1:5" ht="21" customHeight="1">
      <c r="A96" s="30" t="s">
        <v>104</v>
      </c>
      <c r="B96" s="298" t="s">
        <v>261</v>
      </c>
      <c r="C96" s="17">
        <f>'0701 611дс12'!C91+'0701 612дс12'!C91</f>
        <v>0</v>
      </c>
      <c r="D96" s="17">
        <f>'0701 611дс12'!D91+'0701 612дс12'!D91</f>
        <v>0</v>
      </c>
      <c r="E96" s="17">
        <f>'0701 611дс12'!E91+'0701 612дс12'!E91</f>
        <v>0</v>
      </c>
    </row>
    <row r="97" spans="1:5" ht="21" customHeight="1">
      <c r="A97" s="31" t="s">
        <v>106</v>
      </c>
      <c r="B97" s="298" t="s">
        <v>262</v>
      </c>
      <c r="C97" s="17">
        <f>'0701 611дс12'!C92+'0701 612дс12'!C92</f>
        <v>0</v>
      </c>
      <c r="D97" s="17">
        <f>'0701 611дс12'!D92+'0701 612дс12'!D92</f>
        <v>0</v>
      </c>
      <c r="E97" s="17">
        <f>'0701 611дс12'!E92+'0701 612дс12'!E92</f>
        <v>0</v>
      </c>
    </row>
    <row r="98" spans="1:5" ht="10.5" customHeight="1">
      <c r="A98" s="31" t="s">
        <v>73</v>
      </c>
      <c r="B98" s="298" t="s">
        <v>263</v>
      </c>
      <c r="C98" s="17">
        <f>'0701 611дс12'!C93+'0701 612дс12'!C93</f>
        <v>0</v>
      </c>
      <c r="D98" s="17">
        <f>'0701 611дс12'!D93+'0701 612дс12'!D93</f>
        <v>0</v>
      </c>
      <c r="E98" s="17">
        <f>'0701 611дс12'!E93+'0701 612дс12'!E93</f>
        <v>0</v>
      </c>
    </row>
    <row r="99" spans="1:5" ht="10.5" customHeight="1">
      <c r="A99" s="31" t="s">
        <v>109</v>
      </c>
      <c r="B99" s="298" t="s">
        <v>264</v>
      </c>
      <c r="C99" s="17">
        <f>'0701 611дс12'!C94+'0701 612дс12'!C94</f>
        <v>0</v>
      </c>
      <c r="D99" s="17">
        <f>'0701 611дс12'!D94+'0701 612дс12'!D94</f>
        <v>0</v>
      </c>
      <c r="E99" s="17">
        <f>'0701 611дс12'!E94+'0701 612дс12'!E94</f>
        <v>0</v>
      </c>
    </row>
    <row r="100" spans="1:5" ht="31.5" customHeight="1">
      <c r="A100" s="32" t="s">
        <v>111</v>
      </c>
      <c r="B100" s="300" t="s">
        <v>265</v>
      </c>
      <c r="C100" s="17">
        <f>'0701 611дс12'!C95+'0701 612дс12'!C95</f>
        <v>139000</v>
      </c>
      <c r="D100" s="17">
        <f>'0701 611дс12'!D95+'0701 612дс12'!D95</f>
        <v>139000</v>
      </c>
      <c r="E100" s="17">
        <f>'0701 611дс12'!E95+'0701 612дс12'!E95</f>
        <v>139000</v>
      </c>
    </row>
    <row r="101" spans="1:5" ht="20.25" customHeight="1">
      <c r="A101" s="32" t="s">
        <v>113</v>
      </c>
      <c r="B101" s="300" t="s">
        <v>266</v>
      </c>
      <c r="C101" s="17">
        <f>'0701 611дс12'!C96+'0701 612дс12'!C96</f>
        <v>98000</v>
      </c>
      <c r="D101" s="17">
        <f>'0701 611дс12'!D96+'0701 612дс12'!D96</f>
        <v>0</v>
      </c>
      <c r="E101" s="17">
        <f>'0701 611дс12'!E96+'0701 612дс12'!E96</f>
        <v>0</v>
      </c>
    </row>
    <row r="102" spans="1:5" ht="20.25" customHeight="1" thickBot="1">
      <c r="A102" s="32" t="s">
        <v>115</v>
      </c>
      <c r="B102" s="300" t="s">
        <v>267</v>
      </c>
      <c r="C102" s="17">
        <f>'0701 611дс12'!C97+'0701 612дс12'!C97</f>
        <v>0</v>
      </c>
      <c r="D102" s="17">
        <f>'0701 611дс12'!D97+'0701 612дс12'!D97</f>
        <v>0</v>
      </c>
      <c r="E102" s="17">
        <f>'0701 611дс12'!E97+'0701 612дс12'!E97</f>
        <v>0</v>
      </c>
    </row>
    <row r="103" spans="1:5" ht="11.25" customHeight="1" thickBot="1">
      <c r="A103" s="13" t="s">
        <v>117</v>
      </c>
      <c r="B103" s="99" t="s">
        <v>268</v>
      </c>
      <c r="C103" s="115">
        <f>C104+C105+C106+C107</f>
        <v>5000</v>
      </c>
      <c r="D103" s="134">
        <f>D104+D105+D106+D107</f>
        <v>5000</v>
      </c>
      <c r="E103" s="115">
        <f>E104+E105+E106+E107</f>
        <v>5000</v>
      </c>
    </row>
    <row r="104" spans="1:5" ht="11.25" customHeight="1">
      <c r="A104" s="33" t="s">
        <v>118</v>
      </c>
      <c r="B104" s="93" t="s">
        <v>269</v>
      </c>
      <c r="C104" s="17">
        <f>'0701 611дс12'!C99+'0701 612дс12'!C99</f>
        <v>0</v>
      </c>
      <c r="D104" s="17">
        <f>'0701 611дс12'!D99+'0701 612дс12'!D99</f>
        <v>0</v>
      </c>
      <c r="E104" s="17">
        <f>'0701 611дс12'!E99+'0701 612дс12'!E99</f>
        <v>0</v>
      </c>
    </row>
    <row r="105" spans="1:5" ht="11.25" customHeight="1">
      <c r="A105" s="34" t="s">
        <v>120</v>
      </c>
      <c r="B105" s="20" t="s">
        <v>270</v>
      </c>
      <c r="C105" s="17">
        <f>'0701 611дс12'!C100+'0701 612дс12'!C100</f>
        <v>5000</v>
      </c>
      <c r="D105" s="17">
        <f>'0701 611дс12'!D100+'0701 612дс12'!D100</f>
        <v>5000</v>
      </c>
      <c r="E105" s="17">
        <f>'0701 611дс12'!E100+'0701 612дс12'!E100</f>
        <v>5000</v>
      </c>
    </row>
    <row r="106" spans="1:5" ht="11.25" customHeight="1">
      <c r="A106" s="33" t="s">
        <v>122</v>
      </c>
      <c r="B106" s="93" t="s">
        <v>271</v>
      </c>
      <c r="C106" s="17">
        <f>'0701 611дс12'!C101+'0701 612дс12'!C101</f>
        <v>0</v>
      </c>
      <c r="D106" s="17">
        <f>'0701 611дс12'!D101+'0701 612дс12'!D101</f>
        <v>0</v>
      </c>
      <c r="E106" s="17">
        <f>'0701 611дс12'!E101+'0701 612дс12'!E101</f>
        <v>0</v>
      </c>
    </row>
    <row r="107" spans="1:5" ht="32.25" customHeight="1" thickBot="1">
      <c r="A107" s="35" t="s">
        <v>111</v>
      </c>
      <c r="B107" s="105" t="s">
        <v>272</v>
      </c>
      <c r="C107" s="17">
        <f>'0701 611дс12'!C102+'0701 612дс12'!C102</f>
        <v>0</v>
      </c>
      <c r="D107" s="17">
        <f>'0701 611дс12'!D102+'0701 612дс12'!D102</f>
        <v>0</v>
      </c>
      <c r="E107" s="17">
        <f>'0701 611дс12'!E102+'0701 612дс12'!E102</f>
        <v>0</v>
      </c>
    </row>
    <row r="108" spans="1:5" ht="13.5" thickBot="1">
      <c r="A108" s="4" t="s">
        <v>125</v>
      </c>
      <c r="B108" s="106" t="s">
        <v>273</v>
      </c>
      <c r="C108" s="115">
        <f>C109+C114</f>
        <v>2460949</v>
      </c>
      <c r="D108" s="134">
        <f>D109+D114</f>
        <v>2551000</v>
      </c>
      <c r="E108" s="115">
        <f>E109+E114</f>
        <v>2648000</v>
      </c>
    </row>
    <row r="109" spans="1:5" ht="12.75">
      <c r="A109" s="36" t="s">
        <v>126</v>
      </c>
      <c r="B109" s="42" t="s">
        <v>274</v>
      </c>
      <c r="C109" s="116">
        <f>C113+C112+C111+C110</f>
        <v>353916</v>
      </c>
      <c r="D109" s="135">
        <f>D113+D112+D111+D110</f>
        <v>68000</v>
      </c>
      <c r="E109" s="116">
        <f>E113+E112+E111+E110</f>
        <v>71000</v>
      </c>
    </row>
    <row r="110" spans="1:5" ht="33.75" customHeight="1">
      <c r="A110" s="37" t="s">
        <v>127</v>
      </c>
      <c r="B110" s="42" t="s">
        <v>275</v>
      </c>
      <c r="C110" s="17">
        <f>'0701 611дс12'!C105+'0701 612дс12'!C105</f>
        <v>126000</v>
      </c>
      <c r="D110" s="151">
        <f>'0701 611дс12'!D105+'0701 612дс12'!D105</f>
        <v>68000</v>
      </c>
      <c r="E110" s="17">
        <f>'0701 611дс12'!E105+'0701 612дс12'!E105</f>
        <v>71000</v>
      </c>
    </row>
    <row r="111" spans="1:5" ht="23.25" customHeight="1">
      <c r="A111" s="37" t="s">
        <v>18</v>
      </c>
      <c r="B111" s="42" t="s">
        <v>276</v>
      </c>
      <c r="C111" s="17">
        <f>'0701 611дс12'!C106+'0701 612дс12'!C106</f>
        <v>0</v>
      </c>
      <c r="D111" s="151">
        <f>'0701 611дс12'!D106+'0701 612дс12'!D106</f>
        <v>0</v>
      </c>
      <c r="E111" s="17">
        <f>'0701 611дс12'!E106+'0701 612дс12'!E106</f>
        <v>0</v>
      </c>
    </row>
    <row r="112" spans="1:5" ht="12" customHeight="1">
      <c r="A112" s="37" t="s">
        <v>130</v>
      </c>
      <c r="B112" s="42" t="s">
        <v>277</v>
      </c>
      <c r="C112" s="17">
        <f>'0701 611дс12'!C107+'0701 612дс12'!C107</f>
        <v>0</v>
      </c>
      <c r="D112" s="151">
        <f>'0701 611дс12'!D107+'0701 612дс12'!D107</f>
        <v>0</v>
      </c>
      <c r="E112" s="17">
        <f>'0701 611дс12'!E107+'0701 612дс12'!E107</f>
        <v>0</v>
      </c>
    </row>
    <row r="113" spans="1:5" ht="12" customHeight="1">
      <c r="A113" s="38" t="s">
        <v>132</v>
      </c>
      <c r="B113" s="40" t="s">
        <v>278</v>
      </c>
      <c r="C113" s="17">
        <f>'0701 611дс12'!C108+'0701 612дс12'!C108</f>
        <v>227916</v>
      </c>
      <c r="D113" s="151">
        <f>'0701 611дс12'!D108+'0701 612дс12'!D108</f>
        <v>0</v>
      </c>
      <c r="E113" s="17">
        <f>'0701 611дс12'!E108+'0701 612дс12'!E108</f>
        <v>0</v>
      </c>
    </row>
    <row r="114" spans="1:5" ht="12" customHeight="1">
      <c r="A114" s="38" t="s">
        <v>134</v>
      </c>
      <c r="B114" s="40" t="s">
        <v>279</v>
      </c>
      <c r="C114" s="17">
        <f>C117+C118+C120+C121+C122+C123+C125+C124+C116+C115+C119</f>
        <v>2107033</v>
      </c>
      <c r="D114" s="152">
        <f>D117+D118+D120+D121+D122+D123+D125+D124+D116+D115+D119</f>
        <v>2483000</v>
      </c>
      <c r="E114" s="17">
        <f>E117+E118+E120+E121+E122+E123+E125+E124+E116+E115+E119</f>
        <v>2577000</v>
      </c>
    </row>
    <row r="115" spans="1:5" ht="32.25" customHeight="1">
      <c r="A115" s="37" t="s">
        <v>127</v>
      </c>
      <c r="B115" s="40" t="s">
        <v>280</v>
      </c>
      <c r="C115" s="17">
        <f>'0701 611дс12'!C110+'0701 612дс12'!C110</f>
        <v>63000</v>
      </c>
      <c r="D115" s="151">
        <f>'0701 611дс12'!D110+'0701 612дс12'!D110</f>
        <v>67000</v>
      </c>
      <c r="E115" s="17">
        <f>'0701 611дс12'!E110+'0701 612дс12'!E110</f>
        <v>72000</v>
      </c>
    </row>
    <row r="116" spans="1:5" ht="21.75" customHeight="1">
      <c r="A116" s="37" t="s">
        <v>18</v>
      </c>
      <c r="B116" s="40" t="s">
        <v>281</v>
      </c>
      <c r="C116" s="17">
        <f>'0701 611дс12'!C111+'0701 612дс12'!C111</f>
        <v>0</v>
      </c>
      <c r="D116" s="151">
        <f>'0701 611дс12'!D111+'0701 612дс12'!D111</f>
        <v>0</v>
      </c>
      <c r="E116" s="17">
        <f>'0701 611дс12'!E111+'0701 612дс12'!E111</f>
        <v>0</v>
      </c>
    </row>
    <row r="117" spans="1:5" ht="11.25" customHeight="1">
      <c r="A117" s="39" t="s">
        <v>137</v>
      </c>
      <c r="B117" s="40" t="s">
        <v>282</v>
      </c>
      <c r="C117" s="17">
        <f>'0701 611дс12'!C112+'0701 612дс12'!C112</f>
        <v>0</v>
      </c>
      <c r="D117" s="151">
        <f>'0701 611дс12'!D112+'0701 612дс12'!D112</f>
        <v>0</v>
      </c>
      <c r="E117" s="17">
        <f>'0701 611дс12'!E112+'0701 612дс12'!E112</f>
        <v>0</v>
      </c>
    </row>
    <row r="118" spans="1:5" ht="11.25" customHeight="1">
      <c r="A118" s="41" t="s">
        <v>139</v>
      </c>
      <c r="B118" s="42" t="s">
        <v>283</v>
      </c>
      <c r="C118" s="17">
        <f>'0701 611дс12'!C113+'0701 612дс12'!C113</f>
        <v>0</v>
      </c>
      <c r="D118" s="151">
        <f>'0701 611дс12'!D113+'0701 612дс12'!D113</f>
        <v>0</v>
      </c>
      <c r="E118" s="17">
        <f>'0701 611дс12'!E113+'0701 612дс12'!E113</f>
        <v>0</v>
      </c>
    </row>
    <row r="119" spans="1:5" ht="33.75" customHeight="1">
      <c r="A119" s="43" t="s">
        <v>141</v>
      </c>
      <c r="B119" s="42" t="s">
        <v>284</v>
      </c>
      <c r="C119" s="17">
        <f>'0701 611дс12'!C114+'0701 612дс12'!C114</f>
        <v>0</v>
      </c>
      <c r="D119" s="151">
        <f>'0701 611дс12'!D114+'0701 612дс12'!D114</f>
        <v>40000</v>
      </c>
      <c r="E119" s="17">
        <f>'0701 611дс12'!E114+'0701 612дс12'!E114</f>
        <v>0</v>
      </c>
    </row>
    <row r="120" spans="1:5" ht="12" customHeight="1">
      <c r="A120" s="38" t="s">
        <v>143</v>
      </c>
      <c r="B120" s="40" t="s">
        <v>285</v>
      </c>
      <c r="C120" s="17">
        <f>'0701 611дс12'!C115+'0701 612дс12'!C115</f>
        <v>2028033</v>
      </c>
      <c r="D120" s="151">
        <f>'0701 611дс12'!D115+'0701 612дс12'!D115</f>
        <v>2360000</v>
      </c>
      <c r="E120" s="17">
        <f>'0701 611дс12'!E115+'0701 612дс12'!E115</f>
        <v>2489000</v>
      </c>
    </row>
    <row r="121" spans="1:5" ht="12" customHeight="1">
      <c r="A121" s="38" t="s">
        <v>145</v>
      </c>
      <c r="B121" s="40" t="s">
        <v>286</v>
      </c>
      <c r="C121" s="17">
        <f>'0701 611дс12'!C116+'0701 612дс12'!C116</f>
        <v>0</v>
      </c>
      <c r="D121" s="151">
        <f>'0701 611дс12'!D116+'0701 612дс12'!D116</f>
        <v>0</v>
      </c>
      <c r="E121" s="17">
        <f>'0701 611дс12'!E116+'0701 612дс12'!E116</f>
        <v>0</v>
      </c>
    </row>
    <row r="122" spans="1:5" ht="12" customHeight="1">
      <c r="A122" s="38" t="s">
        <v>147</v>
      </c>
      <c r="B122" s="40" t="s">
        <v>287</v>
      </c>
      <c r="C122" s="17">
        <f>'0701 611дс12'!C117+'0701 612дс12'!C117</f>
        <v>0</v>
      </c>
      <c r="D122" s="151">
        <f>'0701 611дс12'!D117+'0701 612дс12'!D117</f>
        <v>0</v>
      </c>
      <c r="E122" s="17">
        <f>'0701 611дс12'!E117+'0701 612дс12'!E117</f>
        <v>0</v>
      </c>
    </row>
    <row r="123" spans="1:5" ht="12" customHeight="1">
      <c r="A123" s="38" t="s">
        <v>149</v>
      </c>
      <c r="B123" s="40" t="s">
        <v>288</v>
      </c>
      <c r="C123" s="17">
        <f>'0701 611дс12'!C118+'0701 612дс12'!C118</f>
        <v>0</v>
      </c>
      <c r="D123" s="151">
        <f>'0701 611дс12'!D118+'0701 612дс12'!D118</f>
        <v>0</v>
      </c>
      <c r="E123" s="17">
        <f>'0701 611дс12'!E118+'0701 612дс12'!E118</f>
        <v>0</v>
      </c>
    </row>
    <row r="124" spans="1:5" ht="45" customHeight="1">
      <c r="A124" s="43" t="s">
        <v>151</v>
      </c>
      <c r="B124" s="40" t="s">
        <v>289</v>
      </c>
      <c r="C124" s="17">
        <f>'0701 611дс12'!C119+'0701 612дс12'!C119</f>
        <v>16000</v>
      </c>
      <c r="D124" s="151">
        <f>'0701 611дс12'!D119+'0701 612дс12'!D119</f>
        <v>16000</v>
      </c>
      <c r="E124" s="17">
        <f>'0701 611дс12'!E119+'0701 612дс12'!E119</f>
        <v>16000</v>
      </c>
    </row>
    <row r="125" spans="1:5" ht="12.75" customHeight="1" thickBot="1">
      <c r="A125" s="33" t="s">
        <v>153</v>
      </c>
      <c r="B125" s="54" t="s">
        <v>290</v>
      </c>
      <c r="C125" s="17">
        <f>'0701 611дс12'!C120+'0701 612дс12'!C120</f>
        <v>0</v>
      </c>
      <c r="D125" s="151">
        <f>'0701 611дс12'!D120+'0701 612дс12'!D120</f>
        <v>0</v>
      </c>
      <c r="E125" s="17">
        <f>'0701 611дс12'!E120+'0701 612дс12'!E120</f>
        <v>0</v>
      </c>
    </row>
    <row r="126" spans="1:5" ht="13.5" thickBot="1">
      <c r="A126" s="45" t="s">
        <v>155</v>
      </c>
      <c r="B126" s="107"/>
      <c r="C126" s="140">
        <f>C41+C59+C103+C108</f>
        <v>36041416</v>
      </c>
      <c r="D126" s="141">
        <f>D41+D59+D103+D108</f>
        <v>38251000</v>
      </c>
      <c r="E126" s="140">
        <f>E41+E59+E103+E108</f>
        <v>45031000</v>
      </c>
    </row>
    <row r="127" spans="1:3" ht="12.75">
      <c r="A127" s="46"/>
      <c r="B127" s="108"/>
      <c r="C127" s="142"/>
    </row>
    <row r="128" spans="1:5" ht="12.75">
      <c r="A128" s="47"/>
      <c r="B128" s="79"/>
      <c r="C128" s="404"/>
      <c r="D128" s="404"/>
      <c r="E128" s="404"/>
    </row>
    <row r="129" spans="1:3" ht="12.75">
      <c r="A129" s="49"/>
      <c r="B129" s="79"/>
      <c r="C129" s="144"/>
    </row>
    <row r="130" spans="1:3" ht="12.75">
      <c r="A130" s="49"/>
      <c r="B130" s="430"/>
      <c r="C130" s="430"/>
    </row>
    <row r="131" spans="1:3" ht="31.5" customHeight="1">
      <c r="A131" s="48"/>
      <c r="B131" s="79"/>
      <c r="C131" s="144"/>
    </row>
    <row r="132" spans="1:3" ht="12.75">
      <c r="A132" s="48"/>
      <c r="B132" s="79"/>
      <c r="C132" s="144"/>
    </row>
    <row r="133" spans="1:3" ht="12.75">
      <c r="A133" s="48"/>
      <c r="B133" s="79"/>
      <c r="C133" s="144"/>
    </row>
    <row r="134" spans="1:3" ht="12.75">
      <c r="A134" s="50"/>
      <c r="B134" s="431"/>
      <c r="C134" s="431"/>
    </row>
    <row r="135" spans="1:4" ht="12.75">
      <c r="A135" s="51"/>
      <c r="B135" s="54"/>
      <c r="C135" s="55"/>
      <c r="D135" s="145"/>
    </row>
    <row r="136" spans="1:4" ht="12.75">
      <c r="A136" s="51"/>
      <c r="B136" s="54"/>
      <c r="C136" s="55"/>
      <c r="D136" s="145"/>
    </row>
    <row r="137" spans="1:4" ht="35.25" customHeight="1">
      <c r="A137" s="53"/>
      <c r="B137" s="54"/>
      <c r="C137" s="55"/>
      <c r="D137" s="145"/>
    </row>
    <row r="138" spans="1:4" ht="12.75">
      <c r="A138" s="44"/>
      <c r="B138" s="54"/>
      <c r="C138" s="55"/>
      <c r="D138" s="145"/>
    </row>
    <row r="139" spans="1:4" ht="12.75">
      <c r="A139" s="56"/>
      <c r="B139" s="109"/>
      <c r="C139" s="146"/>
      <c r="D139" s="145"/>
    </row>
    <row r="140" spans="1:4" ht="12.75">
      <c r="A140" s="57"/>
      <c r="B140" s="110"/>
      <c r="C140" s="147"/>
      <c r="D140" s="145"/>
    </row>
    <row r="141" spans="1:4" ht="12.75">
      <c r="A141" s="59"/>
      <c r="B141" s="110"/>
      <c r="C141" s="148"/>
      <c r="D141" s="145"/>
    </row>
    <row r="142" spans="1:4" ht="12.75">
      <c r="A142" s="59"/>
      <c r="B142" s="432"/>
      <c r="C142" s="432"/>
      <c r="D142" s="145"/>
    </row>
    <row r="143" spans="1:4" ht="12.75">
      <c r="A143" s="58"/>
      <c r="B143" s="110"/>
      <c r="C143" s="148"/>
      <c r="D143" s="145"/>
    </row>
    <row r="144" spans="1:4" ht="12.75">
      <c r="A144" s="58"/>
      <c r="B144" s="110"/>
      <c r="C144" s="148"/>
      <c r="D144" s="145"/>
    </row>
    <row r="145" spans="1:4" ht="12.75">
      <c r="A145" s="58"/>
      <c r="B145" s="110"/>
      <c r="C145" s="148"/>
      <c r="D145" s="145"/>
    </row>
    <row r="146" spans="1:4" ht="12.75">
      <c r="A146" s="60"/>
      <c r="B146" s="433"/>
      <c r="C146" s="433"/>
      <c r="D146" s="145"/>
    </row>
    <row r="147" spans="1:4" ht="12.75">
      <c r="A147" s="58"/>
      <c r="B147" s="110"/>
      <c r="C147" s="148"/>
      <c r="D147" s="145"/>
    </row>
    <row r="148" spans="1:3" ht="12.75">
      <c r="A148" s="48"/>
      <c r="B148" s="79"/>
      <c r="C148" s="79"/>
    </row>
    <row r="149" spans="1:3" ht="12.75">
      <c r="A149" s="48"/>
      <c r="B149" s="79"/>
      <c r="C149" s="79"/>
    </row>
    <row r="150" ht="12.75">
      <c r="A150" s="61"/>
    </row>
    <row r="151" ht="12.75">
      <c r="A151" s="52"/>
    </row>
  </sheetData>
  <sheetProtection/>
  <mergeCells count="12">
    <mergeCell ref="B130:C130"/>
    <mergeCell ref="B134:C134"/>
    <mergeCell ref="B142:C142"/>
    <mergeCell ref="B146:C146"/>
    <mergeCell ref="A2:E2"/>
    <mergeCell ref="A3:E3"/>
    <mergeCell ref="C38:C40"/>
    <mergeCell ref="D38:D40"/>
    <mergeCell ref="E38:E40"/>
    <mergeCell ref="A4:E4"/>
    <mergeCell ref="A5:E5"/>
    <mergeCell ref="A38:A40"/>
  </mergeCells>
  <printOptions/>
  <pageMargins left="0.7" right="0.7" top="0.75" bottom="0.75" header="0.3" footer="0.3"/>
  <pageSetup fitToHeight="0" fitToWidth="1" horizontalDpi="1200" verticalDpi="12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">
      <selection activeCell="A30" sqref="A30:B30"/>
    </sheetView>
  </sheetViews>
  <sheetFormatPr defaultColWidth="9.140625" defaultRowHeight="15"/>
  <cols>
    <col min="1" max="1" width="51.140625" style="1" customWidth="1"/>
    <col min="2" max="2" width="8.00390625" style="111" customWidth="1"/>
    <col min="3" max="3" width="9.57421875" style="111" customWidth="1"/>
    <col min="4" max="4" width="9.421875" style="111" customWidth="1"/>
    <col min="5" max="5" width="10.140625" style="111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20" t="s">
        <v>156</v>
      </c>
      <c r="B2" s="420"/>
      <c r="C2" s="420"/>
      <c r="D2" s="420"/>
      <c r="E2" s="420"/>
      <c r="F2" s="63"/>
      <c r="G2" s="63"/>
      <c r="H2" s="63"/>
      <c r="I2" s="63"/>
      <c r="J2" s="63"/>
      <c r="K2" s="63"/>
    </row>
    <row r="3" spans="1:11" ht="12.75" customHeight="1">
      <c r="A3" s="421" t="s">
        <v>0</v>
      </c>
      <c r="B3" s="421"/>
      <c r="C3" s="421"/>
      <c r="D3" s="421"/>
      <c r="E3" s="421"/>
      <c r="F3" s="64"/>
      <c r="G3" s="64"/>
      <c r="H3" s="64"/>
      <c r="I3" s="64"/>
      <c r="J3" s="64"/>
      <c r="K3" s="64"/>
    </row>
    <row r="4" spans="1:11" ht="12.75">
      <c r="A4" s="425"/>
      <c r="B4" s="425"/>
      <c r="C4" s="425"/>
      <c r="D4" s="425"/>
      <c r="E4" s="425"/>
      <c r="F4" s="65"/>
      <c r="G4" s="65"/>
      <c r="H4" s="65"/>
      <c r="I4" s="65"/>
      <c r="J4" s="65"/>
      <c r="K4" s="65"/>
    </row>
    <row r="5" spans="1:8" ht="13.5" thickBot="1">
      <c r="A5" s="426"/>
      <c r="B5" s="426"/>
      <c r="C5" s="426"/>
      <c r="D5" s="426"/>
      <c r="E5" s="426"/>
      <c r="F5" s="62"/>
      <c r="G5" s="62"/>
      <c r="H5" s="62"/>
    </row>
    <row r="6" spans="1:11" ht="12.75">
      <c r="A6" s="80"/>
      <c r="B6" s="85"/>
      <c r="C6" s="85" t="s">
        <v>174</v>
      </c>
      <c r="D6" s="91" t="s">
        <v>175</v>
      </c>
      <c r="E6" s="85" t="s">
        <v>176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4"/>
      <c r="D7" s="153"/>
      <c r="E7" s="154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4">
        <f>C11</f>
        <v>0</v>
      </c>
      <c r="D8" s="154">
        <f>D11</f>
        <v>0</v>
      </c>
      <c r="E8" s="154">
        <f>E11</f>
        <v>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6"/>
      <c r="D9" s="155"/>
      <c r="E9" s="156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4"/>
      <c r="D10" s="153"/>
      <c r="E10" s="154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4">
        <f>C24</f>
        <v>0</v>
      </c>
      <c r="D11" s="154">
        <f>D24</f>
        <v>0</v>
      </c>
      <c r="E11" s="154">
        <f>E24</f>
        <v>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4"/>
      <c r="D12" s="153"/>
      <c r="E12" s="154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4"/>
      <c r="D13" s="153"/>
      <c r="E13" s="154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8"/>
      <c r="D14" s="157"/>
      <c r="E14" s="158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4"/>
      <c r="D15" s="153"/>
      <c r="E15" s="154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4"/>
      <c r="D16" s="153"/>
      <c r="E16" s="154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4"/>
      <c r="D17" s="153"/>
      <c r="E17" s="154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4"/>
      <c r="D18" s="153"/>
      <c r="E18" s="154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6"/>
      <c r="D19" s="155"/>
      <c r="E19" s="156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6"/>
      <c r="D20" s="155"/>
      <c r="E20" s="156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4"/>
      <c r="D21" s="153"/>
      <c r="E21" s="154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4"/>
      <c r="D22" s="153"/>
      <c r="E22" s="154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4"/>
      <c r="D23" s="153"/>
      <c r="E23" s="154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4">
        <f>C121</f>
        <v>0</v>
      </c>
      <c r="D24" s="153">
        <f>D121</f>
        <v>0</v>
      </c>
      <c r="E24" s="154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60"/>
      <c r="D25" s="159"/>
      <c r="E25" s="160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2"/>
      <c r="D27" s="113"/>
      <c r="E27" s="113"/>
    </row>
    <row r="28" spans="1:5" ht="12.75">
      <c r="A28" s="2" t="s">
        <v>2</v>
      </c>
      <c r="B28" s="2" t="s">
        <v>192</v>
      </c>
      <c r="C28" s="112"/>
      <c r="D28" s="113"/>
      <c r="E28" s="113"/>
    </row>
    <row r="29" spans="1:5" ht="12.75">
      <c r="A29" s="2" t="s">
        <v>3</v>
      </c>
      <c r="B29" s="2" t="s">
        <v>188</v>
      </c>
      <c r="C29" s="112"/>
      <c r="D29" s="113"/>
      <c r="E29" s="113"/>
    </row>
    <row r="30" spans="1:5" ht="12.75">
      <c r="A30" s="2" t="s">
        <v>203</v>
      </c>
      <c r="B30" s="92" t="s">
        <v>204</v>
      </c>
      <c r="C30" s="112"/>
      <c r="D30" s="113"/>
      <c r="E30" s="113"/>
    </row>
    <row r="31" spans="1:5" ht="12.75">
      <c r="A31" s="2" t="s">
        <v>4</v>
      </c>
      <c r="B31" s="2" t="s">
        <v>182</v>
      </c>
      <c r="C31" s="112"/>
      <c r="D31" s="113"/>
      <c r="E31" s="113"/>
    </row>
    <row r="32" spans="1:5" ht="13.5" thickBot="1">
      <c r="A32" s="3" t="s">
        <v>5</v>
      </c>
      <c r="B32" s="2" t="s">
        <v>6</v>
      </c>
      <c r="C32" s="112"/>
      <c r="D32" s="113"/>
      <c r="E32" s="114" t="s">
        <v>7</v>
      </c>
    </row>
    <row r="33" spans="1:5" ht="15" customHeight="1">
      <c r="A33" s="434" t="s">
        <v>184</v>
      </c>
      <c r="B33" s="294"/>
      <c r="C33" s="422">
        <v>2012</v>
      </c>
      <c r="D33" s="422">
        <v>2013</v>
      </c>
      <c r="E33" s="422">
        <v>2014</v>
      </c>
    </row>
    <row r="34" spans="1:5" ht="15" customHeight="1">
      <c r="A34" s="435"/>
      <c r="B34" s="93" t="s">
        <v>205</v>
      </c>
      <c r="C34" s="423"/>
      <c r="D34" s="423"/>
      <c r="E34" s="423"/>
    </row>
    <row r="35" spans="1:5" ht="15.75" customHeight="1" thickBot="1">
      <c r="A35" s="436"/>
      <c r="B35" s="295"/>
      <c r="C35" s="424"/>
      <c r="D35" s="424"/>
      <c r="E35" s="424"/>
    </row>
    <row r="36" spans="1:5" ht="15.75" customHeight="1" thickBot="1">
      <c r="A36" s="4" t="s">
        <v>8</v>
      </c>
      <c r="B36" s="94" t="s">
        <v>206</v>
      </c>
      <c r="C36" s="115">
        <f>C37+C43+C49</f>
        <v>0</v>
      </c>
      <c r="D36" s="115">
        <f>D37+D43+D49</f>
        <v>0</v>
      </c>
      <c r="E36" s="115">
        <f>E37+E43+E49</f>
        <v>0</v>
      </c>
    </row>
    <row r="37" spans="1:5" ht="13.5" customHeight="1">
      <c r="A37" s="5" t="s">
        <v>9</v>
      </c>
      <c r="B37" s="95" t="s">
        <v>207</v>
      </c>
      <c r="C37" s="116">
        <f>C38+C39+C40+C41+C42</f>
        <v>0</v>
      </c>
      <c r="D37" s="116">
        <f>D38+D39+D40+D41+D42</f>
        <v>0</v>
      </c>
      <c r="E37" s="116">
        <f>E38+E39+E40+E41+E42</f>
        <v>0</v>
      </c>
    </row>
    <row r="38" spans="1:5" ht="12.75" customHeight="1">
      <c r="A38" s="6" t="s">
        <v>10</v>
      </c>
      <c r="B38" s="296" t="s">
        <v>208</v>
      </c>
      <c r="C38" s="17"/>
      <c r="D38" s="117"/>
      <c r="E38" s="117"/>
    </row>
    <row r="39" spans="1:5" ht="12.75" customHeight="1">
      <c r="A39" s="6" t="s">
        <v>12</v>
      </c>
      <c r="B39" s="296" t="s">
        <v>209</v>
      </c>
      <c r="C39" s="17"/>
      <c r="D39" s="117"/>
      <c r="E39" s="117"/>
    </row>
    <row r="40" spans="1:5" ht="21" customHeight="1">
      <c r="A40" s="7" t="s">
        <v>14</v>
      </c>
      <c r="B40" s="96" t="s">
        <v>210</v>
      </c>
      <c r="C40" s="17"/>
      <c r="D40" s="117"/>
      <c r="E40" s="117"/>
    </row>
    <row r="41" spans="1:5" ht="21" customHeight="1">
      <c r="A41" s="7" t="s">
        <v>16</v>
      </c>
      <c r="B41" s="96" t="s">
        <v>211</v>
      </c>
      <c r="C41" s="17"/>
      <c r="D41" s="117"/>
      <c r="E41" s="117"/>
    </row>
    <row r="42" spans="1:5" ht="21" customHeight="1">
      <c r="A42" s="7" t="s">
        <v>18</v>
      </c>
      <c r="B42" s="96" t="s">
        <v>212</v>
      </c>
      <c r="C42" s="17"/>
      <c r="D42" s="117"/>
      <c r="E42" s="117"/>
    </row>
    <row r="43" spans="1:5" ht="12" customHeight="1">
      <c r="A43" s="8" t="s">
        <v>20</v>
      </c>
      <c r="B43" s="20" t="s">
        <v>213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7" t="s">
        <v>214</v>
      </c>
      <c r="C44" s="17"/>
      <c r="D44" s="17"/>
      <c r="E44" s="17"/>
    </row>
    <row r="45" spans="1:5" ht="12" customHeight="1">
      <c r="A45" s="10" t="s">
        <v>23</v>
      </c>
      <c r="B45" s="98" t="s">
        <v>215</v>
      </c>
      <c r="C45" s="17"/>
      <c r="D45" s="117"/>
      <c r="E45" s="117"/>
    </row>
    <row r="46" spans="1:5" ht="12" customHeight="1">
      <c r="A46" s="9" t="s">
        <v>25</v>
      </c>
      <c r="B46" s="97" t="s">
        <v>216</v>
      </c>
      <c r="C46" s="17"/>
      <c r="D46" s="117"/>
      <c r="E46" s="117"/>
    </row>
    <row r="47" spans="1:5" ht="12" customHeight="1">
      <c r="A47" s="9" t="s">
        <v>27</v>
      </c>
      <c r="B47" s="97" t="s">
        <v>217</v>
      </c>
      <c r="C47" s="17"/>
      <c r="D47" s="117"/>
      <c r="E47" s="117"/>
    </row>
    <row r="48" spans="1:5" ht="12" customHeight="1">
      <c r="A48" s="11" t="s">
        <v>29</v>
      </c>
      <c r="B48" s="98" t="s">
        <v>218</v>
      </c>
      <c r="C48" s="17"/>
      <c r="D48" s="117"/>
      <c r="E48" s="117"/>
    </row>
    <row r="49" spans="1:5" ht="11.25" customHeight="1">
      <c r="A49" s="8" t="s">
        <v>31</v>
      </c>
      <c r="B49" s="20" t="s">
        <v>219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7" t="s">
        <v>220</v>
      </c>
      <c r="C50" s="17"/>
      <c r="D50" s="117"/>
      <c r="E50" s="117"/>
    </row>
    <row r="51" spans="1:5" ht="19.5" customHeight="1">
      <c r="A51" s="7" t="s">
        <v>14</v>
      </c>
      <c r="B51" s="20" t="s">
        <v>221</v>
      </c>
      <c r="C51" s="17"/>
      <c r="D51" s="117"/>
      <c r="E51" s="117"/>
    </row>
    <row r="52" spans="1:5" ht="19.5" customHeight="1">
      <c r="A52" s="7" t="s">
        <v>16</v>
      </c>
      <c r="B52" s="20" t="s">
        <v>222</v>
      </c>
      <c r="C52" s="17"/>
      <c r="D52" s="117"/>
      <c r="E52" s="117"/>
    </row>
    <row r="53" spans="1:5" ht="19.5" customHeight="1" thickBot="1">
      <c r="A53" s="12" t="s">
        <v>35</v>
      </c>
      <c r="B53" s="93" t="s">
        <v>223</v>
      </c>
      <c r="C53" s="118"/>
      <c r="D53" s="119"/>
      <c r="E53" s="119"/>
    </row>
    <row r="54" spans="1:5" ht="12" customHeight="1" thickBot="1">
      <c r="A54" s="13" t="s">
        <v>37</v>
      </c>
      <c r="B54" s="99" t="s">
        <v>224</v>
      </c>
      <c r="C54" s="115">
        <f>C55+C58+C61+C66+C78</f>
        <v>0</v>
      </c>
      <c r="D54" s="120">
        <f>D55+D58+D61+D66+D78</f>
        <v>0</v>
      </c>
      <c r="E54" s="115">
        <f>E55+E58+E61+E66+E78</f>
        <v>0</v>
      </c>
    </row>
    <row r="55" spans="1:5" ht="12" customHeight="1">
      <c r="A55" s="5" t="s">
        <v>38</v>
      </c>
      <c r="B55" s="100" t="s">
        <v>225</v>
      </c>
      <c r="C55" s="116">
        <f>C56+C57</f>
        <v>0</v>
      </c>
      <c r="D55" s="121">
        <f>D56+D57</f>
        <v>0</v>
      </c>
      <c r="E55" s="116">
        <f>E56+E57</f>
        <v>0</v>
      </c>
    </row>
    <row r="56" spans="1:5" ht="12" customHeight="1">
      <c r="A56" s="14" t="s">
        <v>39</v>
      </c>
      <c r="B56" s="101" t="s">
        <v>226</v>
      </c>
      <c r="C56" s="122"/>
      <c r="D56" s="22"/>
      <c r="E56" s="17"/>
    </row>
    <row r="57" spans="1:5" ht="21" customHeight="1">
      <c r="A57" s="15" t="s">
        <v>40</v>
      </c>
      <c r="B57" s="16" t="s">
        <v>227</v>
      </c>
      <c r="C57" s="17"/>
      <c r="D57" s="22"/>
      <c r="E57" s="17"/>
    </row>
    <row r="58" spans="1:5" ht="12" customHeight="1">
      <c r="A58" s="5" t="s">
        <v>42</v>
      </c>
      <c r="B58" s="100" t="s">
        <v>228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1" t="s">
        <v>229</v>
      </c>
      <c r="C59" s="17"/>
      <c r="D59" s="22"/>
      <c r="E59" s="17"/>
    </row>
    <row r="60" spans="1:5" ht="12" customHeight="1">
      <c r="A60" s="18" t="s">
        <v>45</v>
      </c>
      <c r="B60" s="102" t="s">
        <v>230</v>
      </c>
      <c r="C60" s="17"/>
      <c r="D60" s="22"/>
      <c r="E60" s="17"/>
    </row>
    <row r="61" spans="1:5" ht="12" customHeight="1">
      <c r="A61" s="8" t="s">
        <v>47</v>
      </c>
      <c r="B61" s="16" t="s">
        <v>231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7" t="s">
        <v>232</v>
      </c>
      <c r="C62" s="17"/>
      <c r="D62" s="123"/>
      <c r="E62" s="117"/>
    </row>
    <row r="63" spans="1:5" ht="12" customHeight="1">
      <c r="A63" s="6" t="s">
        <v>50</v>
      </c>
      <c r="B63" s="297" t="s">
        <v>233</v>
      </c>
      <c r="C63" s="17"/>
      <c r="D63" s="123"/>
      <c r="E63" s="117"/>
    </row>
    <row r="64" spans="1:5" ht="12" customHeight="1">
      <c r="A64" s="6" t="s">
        <v>52</v>
      </c>
      <c r="B64" s="297" t="s">
        <v>234</v>
      </c>
      <c r="C64" s="17"/>
      <c r="D64" s="123"/>
      <c r="E64" s="117"/>
    </row>
    <row r="65" spans="1:5" ht="12" customHeight="1">
      <c r="A65" s="6" t="s">
        <v>54</v>
      </c>
      <c r="B65" s="297" t="s">
        <v>235</v>
      </c>
      <c r="C65" s="17"/>
      <c r="D65" s="123"/>
      <c r="E65" s="117"/>
    </row>
    <row r="66" spans="1:5" ht="12" customHeight="1">
      <c r="A66" s="8" t="s">
        <v>56</v>
      </c>
      <c r="B66" s="16" t="s">
        <v>236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237</v>
      </c>
      <c r="C67" s="17"/>
      <c r="D67" s="22"/>
      <c r="E67" s="17"/>
    </row>
    <row r="68" spans="1:5" ht="12" customHeight="1">
      <c r="A68" s="8" t="s">
        <v>59</v>
      </c>
      <c r="B68" s="16" t="s">
        <v>238</v>
      </c>
      <c r="C68" s="17"/>
      <c r="D68" s="22"/>
      <c r="E68" s="17"/>
    </row>
    <row r="69" spans="1:5" ht="12" customHeight="1">
      <c r="A69" s="20" t="s">
        <v>61</v>
      </c>
      <c r="B69" s="16" t="s">
        <v>239</v>
      </c>
      <c r="C69" s="17"/>
      <c r="D69" s="22"/>
      <c r="E69" s="17"/>
    </row>
    <row r="70" spans="1:5" ht="12" customHeight="1">
      <c r="A70" s="8" t="s">
        <v>63</v>
      </c>
      <c r="B70" s="16" t="s">
        <v>240</v>
      </c>
      <c r="C70" s="17"/>
      <c r="D70" s="22"/>
      <c r="E70" s="17"/>
    </row>
    <row r="71" spans="1:5" ht="12" customHeight="1">
      <c r="A71" s="8" t="s">
        <v>65</v>
      </c>
      <c r="B71" s="16" t="s">
        <v>241</v>
      </c>
      <c r="C71" s="17"/>
      <c r="D71" s="123"/>
      <c r="E71" s="117"/>
    </row>
    <row r="72" spans="1:5" ht="12" customHeight="1">
      <c r="A72" s="21" t="s">
        <v>67</v>
      </c>
      <c r="B72" s="16" t="s">
        <v>242</v>
      </c>
      <c r="C72" s="17"/>
      <c r="D72" s="124"/>
      <c r="E72" s="125"/>
    </row>
    <row r="73" spans="1:5" ht="12" customHeight="1">
      <c r="A73" s="21" t="s">
        <v>69</v>
      </c>
      <c r="B73" s="16" t="s">
        <v>243</v>
      </c>
      <c r="C73" s="17"/>
      <c r="D73" s="22"/>
      <c r="E73" s="17"/>
    </row>
    <row r="74" spans="1:5" ht="12" customHeight="1">
      <c r="A74" s="23" t="s">
        <v>71</v>
      </c>
      <c r="B74" s="16" t="s">
        <v>244</v>
      </c>
      <c r="C74" s="17"/>
      <c r="D74" s="22"/>
      <c r="E74" s="17"/>
    </row>
    <row r="75" spans="1:5" ht="12" customHeight="1">
      <c r="A75" s="24" t="s">
        <v>73</v>
      </c>
      <c r="B75" s="298" t="s">
        <v>245</v>
      </c>
      <c r="C75" s="17"/>
      <c r="D75" s="22"/>
      <c r="E75" s="17"/>
    </row>
    <row r="76" spans="1:5" ht="21" customHeight="1">
      <c r="A76" s="24" t="s">
        <v>75</v>
      </c>
      <c r="B76" s="299" t="s">
        <v>246</v>
      </c>
      <c r="C76" s="17"/>
      <c r="D76" s="22"/>
      <c r="E76" s="17"/>
    </row>
    <row r="77" spans="1:5" ht="21" customHeight="1">
      <c r="A77" s="24" t="s">
        <v>77</v>
      </c>
      <c r="B77" s="299" t="s">
        <v>247</v>
      </c>
      <c r="C77" s="17"/>
      <c r="D77" s="22"/>
      <c r="E77" s="17"/>
    </row>
    <row r="78" spans="1:5" ht="11.25" customHeight="1">
      <c r="A78" s="8" t="s">
        <v>79</v>
      </c>
      <c r="B78" s="103" t="s">
        <v>248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249</v>
      </c>
      <c r="C79" s="17"/>
      <c r="D79" s="123"/>
      <c r="E79" s="117"/>
    </row>
    <row r="80" spans="1:5" ht="11.25" customHeight="1">
      <c r="A80" s="19" t="s">
        <v>82</v>
      </c>
      <c r="B80" s="16" t="s">
        <v>250</v>
      </c>
      <c r="C80" s="17"/>
      <c r="D80" s="22"/>
      <c r="E80" s="17"/>
    </row>
    <row r="81" spans="1:5" ht="11.25" customHeight="1">
      <c r="A81" s="19" t="s">
        <v>84</v>
      </c>
      <c r="B81" s="16" t="s">
        <v>251</v>
      </c>
      <c r="C81" s="17"/>
      <c r="D81" s="123"/>
      <c r="E81" s="117"/>
    </row>
    <row r="82" spans="1:5" ht="11.25" customHeight="1">
      <c r="A82" s="25" t="s">
        <v>86</v>
      </c>
      <c r="B82" s="27" t="s">
        <v>252</v>
      </c>
      <c r="C82" s="17"/>
      <c r="D82" s="123"/>
      <c r="E82" s="117"/>
    </row>
    <row r="83" spans="1:5" ht="11.25" customHeight="1">
      <c r="A83" s="25" t="s">
        <v>88</v>
      </c>
      <c r="B83" s="27" t="s">
        <v>253</v>
      </c>
      <c r="C83" s="17"/>
      <c r="D83" s="123"/>
      <c r="E83" s="117"/>
    </row>
    <row r="84" spans="1:5" ht="11.25" customHeight="1">
      <c r="A84" s="26" t="s">
        <v>90</v>
      </c>
      <c r="B84" s="104" t="s">
        <v>254</v>
      </c>
      <c r="C84" s="17"/>
      <c r="D84" s="22"/>
      <c r="E84" s="17"/>
    </row>
    <row r="85" spans="1:5" ht="11.25" customHeight="1">
      <c r="A85" s="7" t="s">
        <v>92</v>
      </c>
      <c r="B85" s="27" t="s">
        <v>255</v>
      </c>
      <c r="C85" s="17"/>
      <c r="D85" s="123"/>
      <c r="E85" s="117"/>
    </row>
    <row r="86" spans="1:5" ht="18.75" customHeight="1">
      <c r="A86" s="28" t="s">
        <v>94</v>
      </c>
      <c r="B86" s="27" t="s">
        <v>256</v>
      </c>
      <c r="C86" s="17"/>
      <c r="D86" s="123"/>
      <c r="E86" s="117"/>
    </row>
    <row r="87" spans="1:5" ht="12.75" customHeight="1">
      <c r="A87" s="29" t="s">
        <v>96</v>
      </c>
      <c r="B87" s="298" t="s">
        <v>257</v>
      </c>
      <c r="C87" s="17"/>
      <c r="D87" s="123"/>
      <c r="E87" s="117"/>
    </row>
    <row r="88" spans="1:5" ht="12.75" customHeight="1">
      <c r="A88" s="29" t="s">
        <v>98</v>
      </c>
      <c r="B88" s="298" t="s">
        <v>258</v>
      </c>
      <c r="C88" s="17"/>
      <c r="D88" s="123"/>
      <c r="E88" s="117"/>
    </row>
    <row r="89" spans="1:5" ht="12.75" customHeight="1">
      <c r="A89" s="30" t="s">
        <v>100</v>
      </c>
      <c r="B89" s="298" t="s">
        <v>259</v>
      </c>
      <c r="C89" s="17"/>
      <c r="D89" s="123"/>
      <c r="E89" s="117"/>
    </row>
    <row r="90" spans="1:5" ht="12.75" customHeight="1">
      <c r="A90" s="29" t="s">
        <v>102</v>
      </c>
      <c r="B90" s="298" t="s">
        <v>260</v>
      </c>
      <c r="C90" s="17"/>
      <c r="D90" s="123"/>
      <c r="E90" s="117"/>
    </row>
    <row r="91" spans="1:5" ht="21" customHeight="1">
      <c r="A91" s="30" t="s">
        <v>104</v>
      </c>
      <c r="B91" s="298" t="s">
        <v>261</v>
      </c>
      <c r="C91" s="17"/>
      <c r="D91" s="123"/>
      <c r="E91" s="117"/>
    </row>
    <row r="92" spans="1:5" ht="21" customHeight="1">
      <c r="A92" s="31" t="s">
        <v>106</v>
      </c>
      <c r="B92" s="298" t="s">
        <v>262</v>
      </c>
      <c r="C92" s="17"/>
      <c r="D92" s="123"/>
      <c r="E92" s="117"/>
    </row>
    <row r="93" spans="1:5" ht="10.5" customHeight="1">
      <c r="A93" s="31" t="s">
        <v>73</v>
      </c>
      <c r="B93" s="298" t="s">
        <v>263</v>
      </c>
      <c r="C93" s="17"/>
      <c r="D93" s="123"/>
      <c r="E93" s="117"/>
    </row>
    <row r="94" spans="1:5" ht="10.5" customHeight="1">
      <c r="A94" s="31" t="s">
        <v>109</v>
      </c>
      <c r="B94" s="298" t="s">
        <v>264</v>
      </c>
      <c r="C94" s="17"/>
      <c r="D94" s="123"/>
      <c r="E94" s="117"/>
    </row>
    <row r="95" spans="1:5" ht="31.5" customHeight="1">
      <c r="A95" s="32" t="s">
        <v>111</v>
      </c>
      <c r="B95" s="300" t="s">
        <v>265</v>
      </c>
      <c r="C95" s="17"/>
      <c r="D95" s="123"/>
      <c r="E95" s="117"/>
    </row>
    <row r="96" spans="1:5" ht="20.25" customHeight="1">
      <c r="A96" s="32" t="s">
        <v>113</v>
      </c>
      <c r="B96" s="300" t="s">
        <v>266</v>
      </c>
      <c r="C96" s="17"/>
      <c r="D96" s="123"/>
      <c r="E96" s="117"/>
    </row>
    <row r="97" spans="1:5" ht="20.25" customHeight="1" thickBot="1">
      <c r="A97" s="32" t="s">
        <v>115</v>
      </c>
      <c r="B97" s="300" t="s">
        <v>267</v>
      </c>
      <c r="C97" s="17"/>
      <c r="D97" s="126"/>
      <c r="E97" s="118"/>
    </row>
    <row r="98" spans="1:5" ht="11.25" customHeight="1" thickBot="1">
      <c r="A98" s="13" t="s">
        <v>117</v>
      </c>
      <c r="B98" s="99" t="s">
        <v>268</v>
      </c>
      <c r="C98" s="115">
        <f>C99+C100+C101+C102</f>
        <v>0</v>
      </c>
      <c r="D98" s="120">
        <f>D99+D100+D101+D102</f>
        <v>0</v>
      </c>
      <c r="E98" s="115">
        <f>E99+E100+E101+E102</f>
        <v>0</v>
      </c>
    </row>
    <row r="99" spans="1:5" ht="11.25" customHeight="1">
      <c r="A99" s="33" t="s">
        <v>118</v>
      </c>
      <c r="B99" s="93" t="s">
        <v>269</v>
      </c>
      <c r="C99" s="116"/>
      <c r="D99" s="127"/>
      <c r="E99" s="128"/>
    </row>
    <row r="100" spans="1:5" ht="11.25" customHeight="1">
      <c r="A100" s="34" t="s">
        <v>120</v>
      </c>
      <c r="B100" s="20" t="s">
        <v>270</v>
      </c>
      <c r="C100" s="17"/>
      <c r="D100" s="129"/>
      <c r="E100" s="125"/>
    </row>
    <row r="101" spans="1:5" ht="11.25" customHeight="1">
      <c r="A101" s="33" t="s">
        <v>122</v>
      </c>
      <c r="B101" s="93" t="s">
        <v>271</v>
      </c>
      <c r="C101" s="118"/>
      <c r="D101" s="130"/>
      <c r="E101" s="131"/>
    </row>
    <row r="102" spans="1:5" ht="32.25" customHeight="1" thickBot="1">
      <c r="A102" s="35" t="s">
        <v>111</v>
      </c>
      <c r="B102" s="105" t="s">
        <v>272</v>
      </c>
      <c r="C102" s="132"/>
      <c r="D102" s="133"/>
      <c r="E102" s="119"/>
    </row>
    <row r="103" spans="1:5" ht="13.5" thickBot="1">
      <c r="A103" s="4" t="s">
        <v>125</v>
      </c>
      <c r="B103" s="106" t="s">
        <v>273</v>
      </c>
      <c r="C103" s="115">
        <f>C104+C109</f>
        <v>0</v>
      </c>
      <c r="D103" s="134">
        <f>D104+D109</f>
        <v>0</v>
      </c>
      <c r="E103" s="115">
        <f>E104+E109</f>
        <v>0</v>
      </c>
    </row>
    <row r="104" spans="1:5" ht="12.75">
      <c r="A104" s="36" t="s">
        <v>126</v>
      </c>
      <c r="B104" s="42" t="s">
        <v>274</v>
      </c>
      <c r="C104" s="116">
        <f>C108+C107+C106+C105</f>
        <v>0</v>
      </c>
      <c r="D104" s="135">
        <f>D108+D107+D106+D105</f>
        <v>0</v>
      </c>
      <c r="E104" s="116">
        <f>E108+E107+E106+E105</f>
        <v>0</v>
      </c>
    </row>
    <row r="105" spans="1:5" ht="33.75" customHeight="1">
      <c r="A105" s="37" t="s">
        <v>127</v>
      </c>
      <c r="B105" s="42" t="s">
        <v>275</v>
      </c>
      <c r="C105" s="17"/>
      <c r="D105" s="136"/>
      <c r="E105" s="117"/>
    </row>
    <row r="106" spans="1:5" ht="23.25" customHeight="1">
      <c r="A106" s="37" t="s">
        <v>18</v>
      </c>
      <c r="B106" s="42" t="s">
        <v>276</v>
      </c>
      <c r="C106" s="17"/>
      <c r="D106" s="136"/>
      <c r="E106" s="117"/>
    </row>
    <row r="107" spans="1:5" ht="12" customHeight="1">
      <c r="A107" s="37" t="s">
        <v>130</v>
      </c>
      <c r="B107" s="42" t="s">
        <v>277</v>
      </c>
      <c r="C107" s="17"/>
      <c r="D107" s="136"/>
      <c r="E107" s="117"/>
    </row>
    <row r="108" spans="1:5" ht="12" customHeight="1">
      <c r="A108" s="38" t="s">
        <v>132</v>
      </c>
      <c r="B108" s="40" t="s">
        <v>278</v>
      </c>
      <c r="C108" s="17"/>
      <c r="D108" s="136"/>
      <c r="E108" s="117"/>
    </row>
    <row r="109" spans="1:5" ht="12" customHeight="1">
      <c r="A109" s="38" t="s">
        <v>134</v>
      </c>
      <c r="B109" s="40" t="s">
        <v>279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7">
        <f>E112+E113+E115+E116+E117+E118+E120+E119+E111+E110+E114</f>
        <v>0</v>
      </c>
    </row>
    <row r="110" spans="1:5" ht="32.25" customHeight="1">
      <c r="A110" s="37" t="s">
        <v>127</v>
      </c>
      <c r="B110" s="40" t="s">
        <v>280</v>
      </c>
      <c r="C110" s="17"/>
      <c r="D110" s="136"/>
      <c r="E110" s="117"/>
    </row>
    <row r="111" spans="1:5" ht="21.75" customHeight="1">
      <c r="A111" s="37" t="s">
        <v>18</v>
      </c>
      <c r="B111" s="40" t="s">
        <v>281</v>
      </c>
      <c r="C111" s="17"/>
      <c r="D111" s="136"/>
      <c r="E111" s="117"/>
    </row>
    <row r="112" spans="1:5" ht="11.25" customHeight="1">
      <c r="A112" s="39" t="s">
        <v>137</v>
      </c>
      <c r="B112" s="40" t="s">
        <v>282</v>
      </c>
      <c r="C112" s="17"/>
      <c r="D112" s="136"/>
      <c r="E112" s="117"/>
    </row>
    <row r="113" spans="1:5" ht="11.25" customHeight="1">
      <c r="A113" s="41" t="s">
        <v>139</v>
      </c>
      <c r="B113" s="42" t="s">
        <v>283</v>
      </c>
      <c r="C113" s="17"/>
      <c r="D113" s="136"/>
      <c r="E113" s="117"/>
    </row>
    <row r="114" spans="1:5" ht="33.75" customHeight="1">
      <c r="A114" s="43" t="s">
        <v>141</v>
      </c>
      <c r="B114" s="42" t="s">
        <v>284</v>
      </c>
      <c r="C114" s="17"/>
      <c r="D114" s="136"/>
      <c r="E114" s="117"/>
    </row>
    <row r="115" spans="1:5" ht="12" customHeight="1">
      <c r="A115" s="38" t="s">
        <v>143</v>
      </c>
      <c r="B115" s="40" t="s">
        <v>285</v>
      </c>
      <c r="C115" s="17"/>
      <c r="D115" s="136"/>
      <c r="E115" s="117"/>
    </row>
    <row r="116" spans="1:5" ht="12" customHeight="1">
      <c r="A116" s="38" t="s">
        <v>145</v>
      </c>
      <c r="B116" s="40" t="s">
        <v>286</v>
      </c>
      <c r="C116" s="17"/>
      <c r="D116" s="136"/>
      <c r="E116" s="117"/>
    </row>
    <row r="117" spans="1:5" ht="12" customHeight="1">
      <c r="A117" s="38" t="s">
        <v>147</v>
      </c>
      <c r="B117" s="40" t="s">
        <v>287</v>
      </c>
      <c r="C117" s="17"/>
      <c r="D117" s="138"/>
      <c r="E117" s="122"/>
    </row>
    <row r="118" spans="1:5" ht="12" customHeight="1">
      <c r="A118" s="38" t="s">
        <v>149</v>
      </c>
      <c r="B118" s="40" t="s">
        <v>288</v>
      </c>
      <c r="C118" s="17"/>
      <c r="D118" s="138"/>
      <c r="E118" s="122"/>
    </row>
    <row r="119" spans="1:5" ht="45" customHeight="1">
      <c r="A119" s="43" t="s">
        <v>151</v>
      </c>
      <c r="B119" s="40" t="s">
        <v>289</v>
      </c>
      <c r="C119" s="17"/>
      <c r="D119" s="138"/>
      <c r="E119" s="122"/>
    </row>
    <row r="120" spans="1:5" ht="12.75" customHeight="1" thickBot="1">
      <c r="A120" s="33" t="s">
        <v>153</v>
      </c>
      <c r="B120" s="54" t="s">
        <v>290</v>
      </c>
      <c r="C120" s="118"/>
      <c r="D120" s="139"/>
      <c r="E120" s="119"/>
    </row>
    <row r="121" spans="1:5" ht="13.5" thickBot="1">
      <c r="A121" s="45" t="s">
        <v>155</v>
      </c>
      <c r="B121" s="107"/>
      <c r="C121" s="140">
        <f>C36+C54+C98+C103</f>
        <v>0</v>
      </c>
      <c r="D121" s="141">
        <f>D36+D54+D98+D103</f>
        <v>0</v>
      </c>
      <c r="E121" s="140">
        <f>E36+E54+E98+E103</f>
        <v>0</v>
      </c>
    </row>
    <row r="122" spans="1:3" ht="12.75">
      <c r="A122" s="46"/>
      <c r="B122" s="108"/>
      <c r="C122" s="142"/>
    </row>
    <row r="123" spans="1:3" ht="12.75">
      <c r="A123" s="47"/>
      <c r="B123" s="79"/>
      <c r="C123" s="143"/>
    </row>
    <row r="124" spans="1:3" ht="12.75">
      <c r="A124" s="49"/>
      <c r="B124" s="79"/>
      <c r="C124" s="144"/>
    </row>
    <row r="125" spans="1:3" ht="12.75">
      <c r="A125" s="49"/>
      <c r="B125" s="430"/>
      <c r="C125" s="430"/>
    </row>
    <row r="126" spans="1:3" ht="31.5" customHeight="1">
      <c r="A126" s="48"/>
      <c r="B126" s="79"/>
      <c r="C126" s="144"/>
    </row>
    <row r="127" spans="1:3" ht="12.75">
      <c r="A127" s="48"/>
      <c r="B127" s="79"/>
      <c r="C127" s="144"/>
    </row>
    <row r="128" spans="1:3" ht="12.75">
      <c r="A128" s="48"/>
      <c r="B128" s="79"/>
      <c r="C128" s="144"/>
    </row>
    <row r="129" spans="1:3" ht="12.75">
      <c r="A129" s="50"/>
      <c r="B129" s="431"/>
      <c r="C129" s="431"/>
    </row>
    <row r="130" spans="1:11" s="111" customFormat="1" ht="12.75">
      <c r="A130" s="51"/>
      <c r="B130" s="54"/>
      <c r="C130" s="55"/>
      <c r="D130" s="145"/>
      <c r="F130" s="1"/>
      <c r="G130" s="1"/>
      <c r="H130" s="1"/>
      <c r="I130" s="1"/>
      <c r="J130" s="1"/>
      <c r="K130" s="1"/>
    </row>
    <row r="131" spans="1:11" s="111" customFormat="1" ht="12.75">
      <c r="A131" s="51"/>
      <c r="B131" s="54"/>
      <c r="C131" s="55"/>
      <c r="D131" s="145"/>
      <c r="F131" s="1"/>
      <c r="G131" s="1"/>
      <c r="H131" s="1"/>
      <c r="I131" s="1"/>
      <c r="J131" s="1"/>
      <c r="K131" s="1"/>
    </row>
    <row r="132" spans="1:11" s="111" customFormat="1" ht="35.25" customHeight="1">
      <c r="A132" s="53"/>
      <c r="B132" s="54"/>
      <c r="C132" s="55"/>
      <c r="D132" s="145"/>
      <c r="F132" s="1"/>
      <c r="G132" s="1"/>
      <c r="H132" s="1"/>
      <c r="I132" s="1"/>
      <c r="J132" s="1"/>
      <c r="K132" s="1"/>
    </row>
    <row r="133" spans="1:11" s="111" customFormat="1" ht="12.75">
      <c r="A133" s="44"/>
      <c r="B133" s="54"/>
      <c r="C133" s="55"/>
      <c r="D133" s="145"/>
      <c r="F133" s="1"/>
      <c r="G133" s="1"/>
      <c r="H133" s="1"/>
      <c r="I133" s="1"/>
      <c r="J133" s="1"/>
      <c r="K133" s="1"/>
    </row>
    <row r="134" spans="1:11" s="111" customFormat="1" ht="12.75">
      <c r="A134" s="56"/>
      <c r="B134" s="109"/>
      <c r="C134" s="146"/>
      <c r="D134" s="145"/>
      <c r="F134" s="1"/>
      <c r="G134" s="1"/>
      <c r="H134" s="1"/>
      <c r="I134" s="1"/>
      <c r="J134" s="1"/>
      <c r="K134" s="1"/>
    </row>
    <row r="135" spans="1:11" s="111" customFormat="1" ht="12.75">
      <c r="A135" s="57"/>
      <c r="B135" s="110"/>
      <c r="C135" s="147"/>
      <c r="D135" s="145"/>
      <c r="F135" s="1"/>
      <c r="G135" s="1"/>
      <c r="H135" s="1"/>
      <c r="I135" s="1"/>
      <c r="J135" s="1"/>
      <c r="K135" s="1"/>
    </row>
    <row r="136" spans="1:11" s="111" customFormat="1" ht="12.75">
      <c r="A136" s="59"/>
      <c r="B136" s="110"/>
      <c r="C136" s="148"/>
      <c r="D136" s="145"/>
      <c r="F136" s="1"/>
      <c r="G136" s="1"/>
      <c r="H136" s="1"/>
      <c r="I136" s="1"/>
      <c r="J136" s="1"/>
      <c r="K136" s="1"/>
    </row>
    <row r="137" spans="1:11" s="111" customFormat="1" ht="12.75">
      <c r="A137" s="59"/>
      <c r="B137" s="432"/>
      <c r="C137" s="432"/>
      <c r="D137" s="145"/>
      <c r="F137" s="1"/>
      <c r="G137" s="1"/>
      <c r="H137" s="1"/>
      <c r="I137" s="1"/>
      <c r="J137" s="1"/>
      <c r="K137" s="1"/>
    </row>
    <row r="138" spans="1:11" s="111" customFormat="1" ht="12.75">
      <c r="A138" s="58"/>
      <c r="B138" s="110"/>
      <c r="C138" s="148"/>
      <c r="D138" s="145"/>
      <c r="F138" s="1"/>
      <c r="G138" s="1"/>
      <c r="H138" s="1"/>
      <c r="I138" s="1"/>
      <c r="J138" s="1"/>
      <c r="K138" s="1"/>
    </row>
    <row r="139" spans="1:11" s="111" customFormat="1" ht="12.75">
      <c r="A139" s="58"/>
      <c r="B139" s="110"/>
      <c r="C139" s="148"/>
      <c r="D139" s="145"/>
      <c r="F139" s="1"/>
      <c r="G139" s="1"/>
      <c r="H139" s="1"/>
      <c r="I139" s="1"/>
      <c r="J139" s="1"/>
      <c r="K139" s="1"/>
    </row>
    <row r="140" spans="1:11" s="111" customFormat="1" ht="12.75">
      <c r="A140" s="58"/>
      <c r="B140" s="110"/>
      <c r="C140" s="148"/>
      <c r="D140" s="145"/>
      <c r="F140" s="1"/>
      <c r="G140" s="1"/>
      <c r="H140" s="1"/>
      <c r="I140" s="1"/>
      <c r="J140" s="1"/>
      <c r="K140" s="1"/>
    </row>
    <row r="141" spans="1:11" s="111" customFormat="1" ht="12.75">
      <c r="A141" s="60"/>
      <c r="B141" s="433"/>
      <c r="C141" s="433"/>
      <c r="D141" s="145"/>
      <c r="F141" s="1"/>
      <c r="G141" s="1"/>
      <c r="H141" s="1"/>
      <c r="I141" s="1"/>
      <c r="J141" s="1"/>
      <c r="K141" s="1"/>
    </row>
    <row r="142" spans="1:11" s="111" customFormat="1" ht="12.75">
      <c r="A142" s="58"/>
      <c r="B142" s="110"/>
      <c r="C142" s="148"/>
      <c r="D142" s="145"/>
      <c r="F142" s="1"/>
      <c r="G142" s="1"/>
      <c r="H142" s="1"/>
      <c r="I142" s="1"/>
      <c r="J142" s="1"/>
      <c r="K142" s="1"/>
    </row>
    <row r="143" spans="1:11" s="111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1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1" customFormat="1" ht="12.75">
      <c r="A145" s="61"/>
      <c r="F145" s="1"/>
      <c r="G145" s="1"/>
      <c r="H145" s="1"/>
      <c r="I145" s="1"/>
      <c r="J145" s="1"/>
      <c r="K145" s="1"/>
    </row>
    <row r="146" spans="1:11" s="111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9" r:id="rId1"/>
  <rowBreaks count="1" manualBreakCount="1">
    <brk id="12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84">
      <selection activeCell="C109" sqref="C109"/>
    </sheetView>
  </sheetViews>
  <sheetFormatPr defaultColWidth="9.140625" defaultRowHeight="15"/>
  <cols>
    <col min="1" max="1" width="51.140625" style="1" customWidth="1"/>
    <col min="2" max="2" width="8.00390625" style="111" customWidth="1"/>
    <col min="3" max="3" width="9.57421875" style="111" customWidth="1"/>
    <col min="4" max="4" width="9.421875" style="111" customWidth="1"/>
    <col min="5" max="5" width="10.140625" style="111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20" t="s">
        <v>156</v>
      </c>
      <c r="B2" s="420"/>
      <c r="C2" s="420"/>
      <c r="D2" s="420"/>
      <c r="E2" s="420"/>
      <c r="F2" s="63"/>
      <c r="G2" s="63"/>
      <c r="H2" s="63"/>
      <c r="I2" s="63"/>
      <c r="J2" s="63"/>
      <c r="K2" s="63"/>
    </row>
    <row r="3" spans="1:11" ht="12.75" customHeight="1">
      <c r="A3" s="421" t="s">
        <v>0</v>
      </c>
      <c r="B3" s="421"/>
      <c r="C3" s="421"/>
      <c r="D3" s="421"/>
      <c r="E3" s="421"/>
      <c r="F3" s="64"/>
      <c r="G3" s="64"/>
      <c r="H3" s="64"/>
      <c r="I3" s="64"/>
      <c r="J3" s="64"/>
      <c r="K3" s="64"/>
    </row>
    <row r="4" spans="1:11" ht="12.75">
      <c r="A4" s="425"/>
      <c r="B4" s="425"/>
      <c r="C4" s="425"/>
      <c r="D4" s="425"/>
      <c r="E4" s="425"/>
      <c r="F4" s="65"/>
      <c r="G4" s="65"/>
      <c r="H4" s="65"/>
      <c r="I4" s="65"/>
      <c r="J4" s="65"/>
      <c r="K4" s="65"/>
    </row>
    <row r="5" spans="1:8" ht="13.5" thickBot="1">
      <c r="A5" s="426"/>
      <c r="B5" s="426"/>
      <c r="C5" s="426"/>
      <c r="D5" s="426"/>
      <c r="E5" s="426"/>
      <c r="F5" s="62"/>
      <c r="G5" s="62"/>
      <c r="H5" s="62"/>
    </row>
    <row r="6" spans="1:11" ht="12.75">
      <c r="A6" s="80"/>
      <c r="B6" s="85"/>
      <c r="C6" s="85" t="s">
        <v>174</v>
      </c>
      <c r="D6" s="91" t="s">
        <v>175</v>
      </c>
      <c r="E6" s="85" t="s">
        <v>176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4"/>
      <c r="D7" s="153"/>
      <c r="E7" s="154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4">
        <f>C11</f>
        <v>227916</v>
      </c>
      <c r="D8" s="154">
        <f>D11</f>
        <v>0</v>
      </c>
      <c r="E8" s="154">
        <f>E11</f>
        <v>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6"/>
      <c r="D9" s="155"/>
      <c r="E9" s="156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4"/>
      <c r="D10" s="153"/>
      <c r="E10" s="154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4">
        <f>C24</f>
        <v>227916</v>
      </c>
      <c r="D11" s="154">
        <f>D24</f>
        <v>0</v>
      </c>
      <c r="E11" s="154">
        <f>E24</f>
        <v>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4"/>
      <c r="D12" s="153"/>
      <c r="E12" s="154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4"/>
      <c r="D13" s="153"/>
      <c r="E13" s="154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8"/>
      <c r="D14" s="157"/>
      <c r="E14" s="158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8"/>
      <c r="D15" s="157"/>
      <c r="E15" s="158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4"/>
      <c r="D16" s="153"/>
      <c r="E16" s="154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4"/>
      <c r="D17" s="153"/>
      <c r="E17" s="154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4"/>
      <c r="D18" s="153"/>
      <c r="E18" s="154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6"/>
      <c r="D19" s="155"/>
      <c r="E19" s="156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6"/>
      <c r="D20" s="155"/>
      <c r="E20" s="156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4"/>
      <c r="D21" s="153"/>
      <c r="E21" s="154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4"/>
      <c r="D22" s="153"/>
      <c r="E22" s="154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4"/>
      <c r="D23" s="153"/>
      <c r="E23" s="154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4">
        <f>C121</f>
        <v>227916</v>
      </c>
      <c r="D24" s="153">
        <f>D121</f>
        <v>0</v>
      </c>
      <c r="E24" s="154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60"/>
      <c r="D25" s="159"/>
      <c r="E25" s="160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2"/>
      <c r="D27" s="113"/>
      <c r="E27" s="113"/>
    </row>
    <row r="28" spans="1:5" ht="12.75">
      <c r="A28" s="2" t="s">
        <v>2</v>
      </c>
      <c r="B28" s="2" t="s">
        <v>192</v>
      </c>
      <c r="C28" s="112"/>
      <c r="D28" s="113"/>
      <c r="E28" s="113"/>
    </row>
    <row r="29" spans="1:5" ht="12.75">
      <c r="A29" s="2" t="s">
        <v>3</v>
      </c>
      <c r="B29" s="2" t="s">
        <v>189</v>
      </c>
      <c r="C29" s="112"/>
      <c r="D29" s="113"/>
      <c r="E29" s="113"/>
    </row>
    <row r="30" spans="1:5" ht="12.75">
      <c r="A30" s="2" t="s">
        <v>203</v>
      </c>
      <c r="B30" s="92" t="s">
        <v>204</v>
      </c>
      <c r="C30" s="112"/>
      <c r="D30" s="113"/>
      <c r="E30" s="113"/>
    </row>
    <row r="31" spans="1:5" ht="12.75">
      <c r="A31" s="2" t="s">
        <v>4</v>
      </c>
      <c r="B31" s="2" t="s">
        <v>182</v>
      </c>
      <c r="C31" s="112"/>
      <c r="D31" s="113"/>
      <c r="E31" s="113"/>
    </row>
    <row r="32" spans="1:5" ht="13.5" thickBot="1">
      <c r="A32" s="3" t="s">
        <v>5</v>
      </c>
      <c r="B32" s="2" t="s">
        <v>6</v>
      </c>
      <c r="C32" s="112"/>
      <c r="D32" s="113"/>
      <c r="E32" s="114" t="s">
        <v>7</v>
      </c>
    </row>
    <row r="33" spans="1:5" ht="15" customHeight="1">
      <c r="A33" s="434" t="s">
        <v>197</v>
      </c>
      <c r="B33" s="294"/>
      <c r="C33" s="422">
        <v>2012</v>
      </c>
      <c r="D33" s="422">
        <v>2013</v>
      </c>
      <c r="E33" s="422">
        <v>2014</v>
      </c>
    </row>
    <row r="34" spans="1:5" ht="15" customHeight="1">
      <c r="A34" s="435"/>
      <c r="B34" s="93" t="s">
        <v>205</v>
      </c>
      <c r="C34" s="423"/>
      <c r="D34" s="423"/>
      <c r="E34" s="423"/>
    </row>
    <row r="35" spans="1:5" ht="15.75" customHeight="1" thickBot="1">
      <c r="A35" s="436"/>
      <c r="B35" s="295"/>
      <c r="C35" s="424"/>
      <c r="D35" s="424"/>
      <c r="E35" s="424"/>
    </row>
    <row r="36" spans="1:5" ht="15.75" customHeight="1" thickBot="1">
      <c r="A36" s="4" t="s">
        <v>8</v>
      </c>
      <c r="B36" s="94" t="s">
        <v>206</v>
      </c>
      <c r="C36" s="115">
        <f>C37+C43+C49</f>
        <v>0</v>
      </c>
      <c r="D36" s="115">
        <f>D37+D43+D49</f>
        <v>0</v>
      </c>
      <c r="E36" s="115">
        <f>E37+E43+E49</f>
        <v>0</v>
      </c>
    </row>
    <row r="37" spans="1:5" ht="13.5" customHeight="1">
      <c r="A37" s="5" t="s">
        <v>9</v>
      </c>
      <c r="B37" s="95" t="s">
        <v>207</v>
      </c>
      <c r="C37" s="116">
        <f>C38+C39+C40+C41+C42</f>
        <v>0</v>
      </c>
      <c r="D37" s="116">
        <f>D38+D39+D40+D41+D42</f>
        <v>0</v>
      </c>
      <c r="E37" s="116">
        <f>E38+E39+E40+E41+E42</f>
        <v>0</v>
      </c>
    </row>
    <row r="38" spans="1:5" ht="12.75" customHeight="1">
      <c r="A38" s="6" t="s">
        <v>10</v>
      </c>
      <c r="B38" s="296" t="s">
        <v>208</v>
      </c>
      <c r="C38" s="17"/>
      <c r="D38" s="117"/>
      <c r="E38" s="117"/>
    </row>
    <row r="39" spans="1:5" ht="12.75" customHeight="1">
      <c r="A39" s="6" t="s">
        <v>12</v>
      </c>
      <c r="B39" s="296" t="s">
        <v>209</v>
      </c>
      <c r="C39" s="17"/>
      <c r="D39" s="117"/>
      <c r="E39" s="117"/>
    </row>
    <row r="40" spans="1:5" ht="21" customHeight="1">
      <c r="A40" s="7" t="s">
        <v>14</v>
      </c>
      <c r="B40" s="96" t="s">
        <v>210</v>
      </c>
      <c r="C40" s="17"/>
      <c r="D40" s="117"/>
      <c r="E40" s="117"/>
    </row>
    <row r="41" spans="1:5" ht="21" customHeight="1">
      <c r="A41" s="7" t="s">
        <v>16</v>
      </c>
      <c r="B41" s="96" t="s">
        <v>211</v>
      </c>
      <c r="C41" s="17"/>
      <c r="D41" s="117"/>
      <c r="E41" s="117"/>
    </row>
    <row r="42" spans="1:5" ht="21" customHeight="1">
      <c r="A42" s="7" t="s">
        <v>18</v>
      </c>
      <c r="B42" s="96" t="s">
        <v>212</v>
      </c>
      <c r="C42" s="17"/>
      <c r="D42" s="117"/>
      <c r="E42" s="117"/>
    </row>
    <row r="43" spans="1:5" ht="12" customHeight="1">
      <c r="A43" s="8" t="s">
        <v>20</v>
      </c>
      <c r="B43" s="20" t="s">
        <v>213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7" t="s">
        <v>214</v>
      </c>
      <c r="C44" s="17"/>
      <c r="D44" s="17"/>
      <c r="E44" s="17"/>
    </row>
    <row r="45" spans="1:5" ht="12" customHeight="1">
      <c r="A45" s="10" t="s">
        <v>23</v>
      </c>
      <c r="B45" s="98" t="s">
        <v>215</v>
      </c>
      <c r="C45" s="17"/>
      <c r="D45" s="117"/>
      <c r="E45" s="117"/>
    </row>
    <row r="46" spans="1:5" ht="12" customHeight="1">
      <c r="A46" s="9" t="s">
        <v>25</v>
      </c>
      <c r="B46" s="97" t="s">
        <v>216</v>
      </c>
      <c r="C46" s="17"/>
      <c r="D46" s="117"/>
      <c r="E46" s="117"/>
    </row>
    <row r="47" spans="1:5" ht="12" customHeight="1">
      <c r="A47" s="9" t="s">
        <v>27</v>
      </c>
      <c r="B47" s="97" t="s">
        <v>217</v>
      </c>
      <c r="C47" s="17"/>
      <c r="D47" s="117"/>
      <c r="E47" s="117"/>
    </row>
    <row r="48" spans="1:5" ht="12" customHeight="1">
      <c r="A48" s="11" t="s">
        <v>29</v>
      </c>
      <c r="B48" s="98" t="s">
        <v>218</v>
      </c>
      <c r="C48" s="17"/>
      <c r="D48" s="117"/>
      <c r="E48" s="117"/>
    </row>
    <row r="49" spans="1:5" ht="11.25" customHeight="1">
      <c r="A49" s="8" t="s">
        <v>31</v>
      </c>
      <c r="B49" s="20" t="s">
        <v>219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7" t="s">
        <v>220</v>
      </c>
      <c r="C50" s="17"/>
      <c r="D50" s="117"/>
      <c r="E50" s="117"/>
    </row>
    <row r="51" spans="1:5" ht="19.5" customHeight="1">
      <c r="A51" s="7" t="s">
        <v>14</v>
      </c>
      <c r="B51" s="20" t="s">
        <v>221</v>
      </c>
      <c r="C51" s="17"/>
      <c r="D51" s="117"/>
      <c r="E51" s="117"/>
    </row>
    <row r="52" spans="1:5" ht="19.5" customHeight="1">
      <c r="A52" s="7" t="s">
        <v>16</v>
      </c>
      <c r="B52" s="20" t="s">
        <v>222</v>
      </c>
      <c r="C52" s="17"/>
      <c r="D52" s="117"/>
      <c r="E52" s="117"/>
    </row>
    <row r="53" spans="1:5" ht="19.5" customHeight="1" thickBot="1">
      <c r="A53" s="12" t="s">
        <v>35</v>
      </c>
      <c r="B53" s="93" t="s">
        <v>223</v>
      </c>
      <c r="C53" s="118"/>
      <c r="D53" s="119"/>
      <c r="E53" s="119"/>
    </row>
    <row r="54" spans="1:5" ht="12" customHeight="1" thickBot="1">
      <c r="A54" s="13" t="s">
        <v>37</v>
      </c>
      <c r="B54" s="99" t="s">
        <v>224</v>
      </c>
      <c r="C54" s="115">
        <f>C55+C58+C61+C66+C78</f>
        <v>0</v>
      </c>
      <c r="D54" s="120">
        <f>D55+D58+D61+D66+D78</f>
        <v>0</v>
      </c>
      <c r="E54" s="115">
        <f>E55+E58+E61+E66+E78</f>
        <v>0</v>
      </c>
    </row>
    <row r="55" spans="1:5" ht="12" customHeight="1">
      <c r="A55" s="5" t="s">
        <v>38</v>
      </c>
      <c r="B55" s="100" t="s">
        <v>225</v>
      </c>
      <c r="C55" s="116">
        <f>C56+C57</f>
        <v>0</v>
      </c>
      <c r="D55" s="121">
        <f>D56+D57</f>
        <v>0</v>
      </c>
      <c r="E55" s="116">
        <f>E56+E57</f>
        <v>0</v>
      </c>
    </row>
    <row r="56" spans="1:5" ht="12" customHeight="1">
      <c r="A56" s="14" t="s">
        <v>39</v>
      </c>
      <c r="B56" s="101" t="s">
        <v>226</v>
      </c>
      <c r="C56" s="122"/>
      <c r="D56" s="22"/>
      <c r="E56" s="17"/>
    </row>
    <row r="57" spans="1:5" ht="21" customHeight="1">
      <c r="A57" s="15" t="s">
        <v>40</v>
      </c>
      <c r="B57" s="16" t="s">
        <v>227</v>
      </c>
      <c r="C57" s="17"/>
      <c r="D57" s="22"/>
      <c r="E57" s="17"/>
    </row>
    <row r="58" spans="1:5" ht="12" customHeight="1">
      <c r="A58" s="5" t="s">
        <v>42</v>
      </c>
      <c r="B58" s="100" t="s">
        <v>228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1" t="s">
        <v>229</v>
      </c>
      <c r="C59" s="17"/>
      <c r="D59" s="22"/>
      <c r="E59" s="17"/>
    </row>
    <row r="60" spans="1:5" ht="12" customHeight="1">
      <c r="A60" s="18" t="s">
        <v>45</v>
      </c>
      <c r="B60" s="102" t="s">
        <v>230</v>
      </c>
      <c r="C60" s="17"/>
      <c r="D60" s="22"/>
      <c r="E60" s="17"/>
    </row>
    <row r="61" spans="1:5" ht="12" customHeight="1">
      <c r="A61" s="8" t="s">
        <v>47</v>
      </c>
      <c r="B61" s="16" t="s">
        <v>231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7" t="s">
        <v>232</v>
      </c>
      <c r="C62" s="17"/>
      <c r="D62" s="123"/>
      <c r="E62" s="117"/>
    </row>
    <row r="63" spans="1:5" ht="12" customHeight="1">
      <c r="A63" s="6" t="s">
        <v>50</v>
      </c>
      <c r="B63" s="297" t="s">
        <v>233</v>
      </c>
      <c r="C63" s="17"/>
      <c r="D63" s="123"/>
      <c r="E63" s="117"/>
    </row>
    <row r="64" spans="1:5" ht="12" customHeight="1">
      <c r="A64" s="6" t="s">
        <v>52</v>
      </c>
      <c r="B64" s="297" t="s">
        <v>234</v>
      </c>
      <c r="C64" s="17"/>
      <c r="D64" s="123"/>
      <c r="E64" s="117"/>
    </row>
    <row r="65" spans="1:5" ht="12" customHeight="1">
      <c r="A65" s="6" t="s">
        <v>54</v>
      </c>
      <c r="B65" s="297" t="s">
        <v>235</v>
      </c>
      <c r="C65" s="17"/>
      <c r="D65" s="123"/>
      <c r="E65" s="117"/>
    </row>
    <row r="66" spans="1:5" ht="12" customHeight="1">
      <c r="A66" s="8" t="s">
        <v>56</v>
      </c>
      <c r="B66" s="16" t="s">
        <v>236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237</v>
      </c>
      <c r="C67" s="17"/>
      <c r="D67" s="22"/>
      <c r="E67" s="17"/>
    </row>
    <row r="68" spans="1:5" ht="12" customHeight="1">
      <c r="A68" s="8" t="s">
        <v>59</v>
      </c>
      <c r="B68" s="16" t="s">
        <v>238</v>
      </c>
      <c r="C68" s="17"/>
      <c r="D68" s="22"/>
      <c r="E68" s="17"/>
    </row>
    <row r="69" spans="1:5" ht="12" customHeight="1">
      <c r="A69" s="20" t="s">
        <v>61</v>
      </c>
      <c r="B69" s="16" t="s">
        <v>239</v>
      </c>
      <c r="C69" s="17"/>
      <c r="D69" s="22"/>
      <c r="E69" s="17"/>
    </row>
    <row r="70" spans="1:5" ht="12" customHeight="1">
      <c r="A70" s="8" t="s">
        <v>63</v>
      </c>
      <c r="B70" s="16" t="s">
        <v>240</v>
      </c>
      <c r="C70" s="17"/>
      <c r="D70" s="22"/>
      <c r="E70" s="17"/>
    </row>
    <row r="71" spans="1:5" ht="12" customHeight="1">
      <c r="A71" s="8" t="s">
        <v>65</v>
      </c>
      <c r="B71" s="16" t="s">
        <v>241</v>
      </c>
      <c r="C71" s="17"/>
      <c r="D71" s="123"/>
      <c r="E71" s="117"/>
    </row>
    <row r="72" spans="1:5" ht="12" customHeight="1">
      <c r="A72" s="21" t="s">
        <v>67</v>
      </c>
      <c r="B72" s="16" t="s">
        <v>242</v>
      </c>
      <c r="C72" s="17"/>
      <c r="D72" s="124"/>
      <c r="E72" s="125"/>
    </row>
    <row r="73" spans="1:5" ht="12" customHeight="1">
      <c r="A73" s="21" t="s">
        <v>69</v>
      </c>
      <c r="B73" s="16" t="s">
        <v>243</v>
      </c>
      <c r="C73" s="17"/>
      <c r="D73" s="22"/>
      <c r="E73" s="17"/>
    </row>
    <row r="74" spans="1:5" ht="12" customHeight="1">
      <c r="A74" s="23" t="s">
        <v>71</v>
      </c>
      <c r="B74" s="16" t="s">
        <v>244</v>
      </c>
      <c r="C74" s="17"/>
      <c r="D74" s="22"/>
      <c r="E74" s="17"/>
    </row>
    <row r="75" spans="1:5" ht="12" customHeight="1">
      <c r="A75" s="24" t="s">
        <v>73</v>
      </c>
      <c r="B75" s="298" t="s">
        <v>245</v>
      </c>
      <c r="C75" s="17"/>
      <c r="D75" s="22"/>
      <c r="E75" s="17"/>
    </row>
    <row r="76" spans="1:5" ht="21" customHeight="1">
      <c r="A76" s="24" t="s">
        <v>75</v>
      </c>
      <c r="B76" s="299" t="s">
        <v>246</v>
      </c>
      <c r="C76" s="17"/>
      <c r="D76" s="22"/>
      <c r="E76" s="17"/>
    </row>
    <row r="77" spans="1:5" ht="21" customHeight="1">
      <c r="A77" s="24" t="s">
        <v>77</v>
      </c>
      <c r="B77" s="299" t="s">
        <v>247</v>
      </c>
      <c r="C77" s="17"/>
      <c r="D77" s="22"/>
      <c r="E77" s="17"/>
    </row>
    <row r="78" spans="1:5" ht="11.25" customHeight="1">
      <c r="A78" s="8" t="s">
        <v>79</v>
      </c>
      <c r="B78" s="103" t="s">
        <v>248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249</v>
      </c>
      <c r="C79" s="17"/>
      <c r="D79" s="123"/>
      <c r="E79" s="117"/>
    </row>
    <row r="80" spans="1:5" ht="11.25" customHeight="1">
      <c r="A80" s="19" t="s">
        <v>82</v>
      </c>
      <c r="B80" s="16" t="s">
        <v>250</v>
      </c>
      <c r="C80" s="17"/>
      <c r="D80" s="22"/>
      <c r="E80" s="17"/>
    </row>
    <row r="81" spans="1:5" ht="11.25" customHeight="1">
      <c r="A81" s="19" t="s">
        <v>84</v>
      </c>
      <c r="B81" s="16" t="s">
        <v>251</v>
      </c>
      <c r="C81" s="17"/>
      <c r="D81" s="123"/>
      <c r="E81" s="117"/>
    </row>
    <row r="82" spans="1:5" ht="11.25" customHeight="1">
      <c r="A82" s="25" t="s">
        <v>86</v>
      </c>
      <c r="B82" s="27" t="s">
        <v>252</v>
      </c>
      <c r="C82" s="17"/>
      <c r="D82" s="123"/>
      <c r="E82" s="117"/>
    </row>
    <row r="83" spans="1:5" ht="11.25" customHeight="1">
      <c r="A83" s="25" t="s">
        <v>88</v>
      </c>
      <c r="B83" s="27" t="s">
        <v>253</v>
      </c>
      <c r="C83" s="17"/>
      <c r="D83" s="123"/>
      <c r="E83" s="117"/>
    </row>
    <row r="84" spans="1:5" ht="11.25" customHeight="1">
      <c r="A84" s="26" t="s">
        <v>90</v>
      </c>
      <c r="B84" s="104" t="s">
        <v>254</v>
      </c>
      <c r="C84" s="17"/>
      <c r="D84" s="22"/>
      <c r="E84" s="17"/>
    </row>
    <row r="85" spans="1:5" ht="11.25" customHeight="1">
      <c r="A85" s="7" t="s">
        <v>92</v>
      </c>
      <c r="B85" s="27" t="s">
        <v>255</v>
      </c>
      <c r="C85" s="17"/>
      <c r="D85" s="123"/>
      <c r="E85" s="117"/>
    </row>
    <row r="86" spans="1:5" ht="18.75" customHeight="1">
      <c r="A86" s="28" t="s">
        <v>94</v>
      </c>
      <c r="B86" s="27" t="s">
        <v>256</v>
      </c>
      <c r="C86" s="17"/>
      <c r="D86" s="123"/>
      <c r="E86" s="117"/>
    </row>
    <row r="87" spans="1:5" ht="12.75" customHeight="1">
      <c r="A87" s="29" t="s">
        <v>96</v>
      </c>
      <c r="B87" s="298" t="s">
        <v>257</v>
      </c>
      <c r="C87" s="17"/>
      <c r="D87" s="123"/>
      <c r="E87" s="117"/>
    </row>
    <row r="88" spans="1:5" ht="12.75" customHeight="1">
      <c r="A88" s="29" t="s">
        <v>98</v>
      </c>
      <c r="B88" s="298" t="s">
        <v>258</v>
      </c>
      <c r="C88" s="17"/>
      <c r="D88" s="123"/>
      <c r="E88" s="117"/>
    </row>
    <row r="89" spans="1:5" ht="12.75" customHeight="1">
      <c r="A89" s="30" t="s">
        <v>100</v>
      </c>
      <c r="B89" s="298" t="s">
        <v>259</v>
      </c>
      <c r="C89" s="17"/>
      <c r="D89" s="123"/>
      <c r="E89" s="117"/>
    </row>
    <row r="90" spans="1:5" ht="12.75" customHeight="1">
      <c r="A90" s="29" t="s">
        <v>102</v>
      </c>
      <c r="B90" s="298" t="s">
        <v>260</v>
      </c>
      <c r="C90" s="17"/>
      <c r="D90" s="123"/>
      <c r="E90" s="117"/>
    </row>
    <row r="91" spans="1:5" ht="21" customHeight="1">
      <c r="A91" s="30" t="s">
        <v>104</v>
      </c>
      <c r="B91" s="298" t="s">
        <v>261</v>
      </c>
      <c r="C91" s="17"/>
      <c r="D91" s="123"/>
      <c r="E91" s="117"/>
    </row>
    <row r="92" spans="1:5" ht="21" customHeight="1">
      <c r="A92" s="31" t="s">
        <v>106</v>
      </c>
      <c r="B92" s="298" t="s">
        <v>262</v>
      </c>
      <c r="C92" s="17"/>
      <c r="D92" s="123"/>
      <c r="E92" s="117"/>
    </row>
    <row r="93" spans="1:5" ht="10.5" customHeight="1">
      <c r="A93" s="31" t="s">
        <v>73</v>
      </c>
      <c r="B93" s="298" t="s">
        <v>263</v>
      </c>
      <c r="C93" s="17"/>
      <c r="D93" s="123"/>
      <c r="E93" s="117"/>
    </row>
    <row r="94" spans="1:5" ht="10.5" customHeight="1">
      <c r="A94" s="31" t="s">
        <v>109</v>
      </c>
      <c r="B94" s="298" t="s">
        <v>264</v>
      </c>
      <c r="C94" s="17"/>
      <c r="D94" s="123"/>
      <c r="E94" s="117"/>
    </row>
    <row r="95" spans="1:5" ht="31.5" customHeight="1">
      <c r="A95" s="32" t="s">
        <v>111</v>
      </c>
      <c r="B95" s="300" t="s">
        <v>265</v>
      </c>
      <c r="C95" s="17"/>
      <c r="D95" s="123"/>
      <c r="E95" s="117"/>
    </row>
    <row r="96" spans="1:5" ht="20.25" customHeight="1">
      <c r="A96" s="32" t="s">
        <v>113</v>
      </c>
      <c r="B96" s="300" t="s">
        <v>266</v>
      </c>
      <c r="C96" s="17"/>
      <c r="D96" s="123"/>
      <c r="E96" s="117"/>
    </row>
    <row r="97" spans="1:5" ht="20.25" customHeight="1" thickBot="1">
      <c r="A97" s="32" t="s">
        <v>115</v>
      </c>
      <c r="B97" s="300" t="s">
        <v>267</v>
      </c>
      <c r="C97" s="17"/>
      <c r="D97" s="126"/>
      <c r="E97" s="118"/>
    </row>
    <row r="98" spans="1:5" ht="11.25" customHeight="1" thickBot="1">
      <c r="A98" s="13" t="s">
        <v>117</v>
      </c>
      <c r="B98" s="99" t="s">
        <v>268</v>
      </c>
      <c r="C98" s="115">
        <f>C99+C100+C101+C102</f>
        <v>0</v>
      </c>
      <c r="D98" s="120">
        <f>D99+D100+D101+D102</f>
        <v>0</v>
      </c>
      <c r="E98" s="115">
        <f>E99+E100+E101+E102</f>
        <v>0</v>
      </c>
    </row>
    <row r="99" spans="1:5" ht="11.25" customHeight="1">
      <c r="A99" s="33" t="s">
        <v>118</v>
      </c>
      <c r="B99" s="93" t="s">
        <v>269</v>
      </c>
      <c r="C99" s="116"/>
      <c r="D99" s="127"/>
      <c r="E99" s="128"/>
    </row>
    <row r="100" spans="1:5" ht="11.25" customHeight="1">
      <c r="A100" s="34" t="s">
        <v>120</v>
      </c>
      <c r="B100" s="20" t="s">
        <v>270</v>
      </c>
      <c r="C100" s="17"/>
      <c r="D100" s="129"/>
      <c r="E100" s="125"/>
    </row>
    <row r="101" spans="1:5" ht="11.25" customHeight="1">
      <c r="A101" s="33" t="s">
        <v>122</v>
      </c>
      <c r="B101" s="93" t="s">
        <v>271</v>
      </c>
      <c r="C101" s="118"/>
      <c r="D101" s="130"/>
      <c r="E101" s="131"/>
    </row>
    <row r="102" spans="1:5" ht="32.25" customHeight="1" thickBot="1">
      <c r="A102" s="35" t="s">
        <v>111</v>
      </c>
      <c r="B102" s="105" t="s">
        <v>272</v>
      </c>
      <c r="C102" s="132"/>
      <c r="D102" s="133"/>
      <c r="E102" s="119"/>
    </row>
    <row r="103" spans="1:5" ht="13.5" thickBot="1">
      <c r="A103" s="4" t="s">
        <v>125</v>
      </c>
      <c r="B103" s="106" t="s">
        <v>273</v>
      </c>
      <c r="C103" s="115">
        <f>C104+C109</f>
        <v>227916</v>
      </c>
      <c r="D103" s="134">
        <f>D104+D109</f>
        <v>0</v>
      </c>
      <c r="E103" s="115">
        <f>E104+E109</f>
        <v>0</v>
      </c>
    </row>
    <row r="104" spans="1:5" ht="12.75">
      <c r="A104" s="36" t="s">
        <v>126</v>
      </c>
      <c r="B104" s="42" t="s">
        <v>274</v>
      </c>
      <c r="C104" s="116">
        <f>C108+C107+C106+C105</f>
        <v>227916</v>
      </c>
      <c r="D104" s="135">
        <f>D108+D107+D106+D105</f>
        <v>0</v>
      </c>
      <c r="E104" s="116">
        <f>E108+E107+E106+E105</f>
        <v>0</v>
      </c>
    </row>
    <row r="105" spans="1:5" ht="33.75" customHeight="1">
      <c r="A105" s="37" t="s">
        <v>127</v>
      </c>
      <c r="B105" s="42" t="s">
        <v>275</v>
      </c>
      <c r="C105" s="17"/>
      <c r="D105" s="136"/>
      <c r="E105" s="117"/>
    </row>
    <row r="106" spans="1:5" ht="23.25" customHeight="1">
      <c r="A106" s="37" t="s">
        <v>18</v>
      </c>
      <c r="B106" s="42" t="s">
        <v>276</v>
      </c>
      <c r="C106" s="17"/>
      <c r="D106" s="136"/>
      <c r="E106" s="117"/>
    </row>
    <row r="107" spans="1:5" ht="12" customHeight="1">
      <c r="A107" s="37" t="s">
        <v>130</v>
      </c>
      <c r="B107" s="42" t="s">
        <v>277</v>
      </c>
      <c r="C107" s="17"/>
      <c r="D107" s="136"/>
      <c r="E107" s="117"/>
    </row>
    <row r="108" spans="1:5" ht="12" customHeight="1">
      <c r="A108" s="38" t="s">
        <v>132</v>
      </c>
      <c r="B108" s="40" t="s">
        <v>278</v>
      </c>
      <c r="C108" s="17">
        <f>417500-189584</f>
        <v>227916</v>
      </c>
      <c r="D108" s="136"/>
      <c r="E108" s="117"/>
    </row>
    <row r="109" spans="1:5" ht="12" customHeight="1">
      <c r="A109" s="38" t="s">
        <v>134</v>
      </c>
      <c r="B109" s="40" t="s">
        <v>279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7">
        <f>E112+E113+E115+E116+E117+E118+E120+E119+E111+E110+E114</f>
        <v>0</v>
      </c>
    </row>
    <row r="110" spans="1:5" ht="32.25" customHeight="1">
      <c r="A110" s="37" t="s">
        <v>127</v>
      </c>
      <c r="B110" s="40" t="s">
        <v>280</v>
      </c>
      <c r="C110" s="17"/>
      <c r="D110" s="136"/>
      <c r="E110" s="117"/>
    </row>
    <row r="111" spans="1:5" ht="21.75" customHeight="1">
      <c r="A111" s="37" t="s">
        <v>18</v>
      </c>
      <c r="B111" s="40" t="s">
        <v>281</v>
      </c>
      <c r="C111" s="17"/>
      <c r="D111" s="136"/>
      <c r="E111" s="117"/>
    </row>
    <row r="112" spans="1:5" ht="11.25" customHeight="1">
      <c r="A112" s="39" t="s">
        <v>137</v>
      </c>
      <c r="B112" s="40" t="s">
        <v>282</v>
      </c>
      <c r="C112" s="17"/>
      <c r="D112" s="136"/>
      <c r="E112" s="117"/>
    </row>
    <row r="113" spans="1:5" ht="11.25" customHeight="1">
      <c r="A113" s="41" t="s">
        <v>139</v>
      </c>
      <c r="B113" s="42" t="s">
        <v>283</v>
      </c>
      <c r="C113" s="17"/>
      <c r="D113" s="136"/>
      <c r="E113" s="117"/>
    </row>
    <row r="114" spans="1:5" ht="33.75" customHeight="1">
      <c r="A114" s="43" t="s">
        <v>141</v>
      </c>
      <c r="B114" s="42" t="s">
        <v>284</v>
      </c>
      <c r="C114" s="17"/>
      <c r="D114" s="136"/>
      <c r="E114" s="117"/>
    </row>
    <row r="115" spans="1:5" ht="12" customHeight="1">
      <c r="A115" s="38" t="s">
        <v>143</v>
      </c>
      <c r="B115" s="40" t="s">
        <v>285</v>
      </c>
      <c r="C115" s="17"/>
      <c r="D115" s="136"/>
      <c r="E115" s="117"/>
    </row>
    <row r="116" spans="1:5" ht="12" customHeight="1">
      <c r="A116" s="38" t="s">
        <v>145</v>
      </c>
      <c r="B116" s="40" t="s">
        <v>286</v>
      </c>
      <c r="C116" s="17"/>
      <c r="D116" s="136"/>
      <c r="E116" s="117"/>
    </row>
    <row r="117" spans="1:5" ht="12" customHeight="1">
      <c r="A117" s="38" t="s">
        <v>147</v>
      </c>
      <c r="B117" s="40" t="s">
        <v>287</v>
      </c>
      <c r="C117" s="17"/>
      <c r="D117" s="138"/>
      <c r="E117" s="122"/>
    </row>
    <row r="118" spans="1:5" ht="12" customHeight="1">
      <c r="A118" s="38" t="s">
        <v>149</v>
      </c>
      <c r="B118" s="40" t="s">
        <v>288</v>
      </c>
      <c r="C118" s="17"/>
      <c r="D118" s="138"/>
      <c r="E118" s="122"/>
    </row>
    <row r="119" spans="1:5" ht="45" customHeight="1">
      <c r="A119" s="43" t="s">
        <v>151</v>
      </c>
      <c r="B119" s="40" t="s">
        <v>289</v>
      </c>
      <c r="C119" s="17"/>
      <c r="D119" s="138"/>
      <c r="E119" s="122"/>
    </row>
    <row r="120" spans="1:5" ht="12.75" customHeight="1" thickBot="1">
      <c r="A120" s="33" t="s">
        <v>153</v>
      </c>
      <c r="B120" s="54" t="s">
        <v>290</v>
      </c>
      <c r="C120" s="118"/>
      <c r="D120" s="139"/>
      <c r="E120" s="119"/>
    </row>
    <row r="121" spans="1:5" ht="13.5" thickBot="1">
      <c r="A121" s="45" t="s">
        <v>155</v>
      </c>
      <c r="B121" s="107"/>
      <c r="C121" s="140">
        <f>C36+C54+C98+C103</f>
        <v>227916</v>
      </c>
      <c r="D121" s="141">
        <f>D36+D54+D98+D103</f>
        <v>0</v>
      </c>
      <c r="E121" s="140">
        <f>E36+E54+E98+E103</f>
        <v>0</v>
      </c>
    </row>
    <row r="122" spans="1:3" ht="12.75">
      <c r="A122" s="46"/>
      <c r="B122" s="108"/>
      <c r="C122" s="142"/>
    </row>
    <row r="123" spans="1:3" ht="12.75">
      <c r="A123" s="47"/>
      <c r="B123" s="79"/>
      <c r="C123" s="143"/>
    </row>
    <row r="124" spans="1:3" ht="12.75">
      <c r="A124" s="49"/>
      <c r="B124" s="79"/>
      <c r="C124" s="144"/>
    </row>
    <row r="125" spans="1:3" ht="12.75">
      <c r="A125" s="49"/>
      <c r="B125" s="430"/>
      <c r="C125" s="430"/>
    </row>
    <row r="126" spans="1:3" ht="31.5" customHeight="1">
      <c r="A126" s="48"/>
      <c r="B126" s="79"/>
      <c r="C126" s="144"/>
    </row>
    <row r="127" spans="1:3" ht="12.75">
      <c r="A127" s="48"/>
      <c r="B127" s="79"/>
      <c r="C127" s="144"/>
    </row>
    <row r="128" spans="1:3" ht="12.75">
      <c r="A128" s="48"/>
      <c r="B128" s="79"/>
      <c r="C128" s="144"/>
    </row>
    <row r="129" spans="1:3" ht="12.75">
      <c r="A129" s="50"/>
      <c r="B129" s="431"/>
      <c r="C129" s="431"/>
    </row>
    <row r="130" spans="1:11" s="111" customFormat="1" ht="12.75">
      <c r="A130" s="51"/>
      <c r="B130" s="54"/>
      <c r="C130" s="55"/>
      <c r="D130" s="145"/>
      <c r="F130" s="1"/>
      <c r="G130" s="1"/>
      <c r="H130" s="1"/>
      <c r="I130" s="1"/>
      <c r="J130" s="1"/>
      <c r="K130" s="1"/>
    </row>
    <row r="131" spans="1:11" s="111" customFormat="1" ht="12.75">
      <c r="A131" s="51"/>
      <c r="B131" s="54"/>
      <c r="C131" s="55"/>
      <c r="D131" s="145"/>
      <c r="F131" s="1"/>
      <c r="G131" s="1"/>
      <c r="H131" s="1"/>
      <c r="I131" s="1"/>
      <c r="J131" s="1"/>
      <c r="K131" s="1"/>
    </row>
    <row r="132" spans="1:11" s="111" customFormat="1" ht="35.25" customHeight="1">
      <c r="A132" s="53"/>
      <c r="B132" s="54"/>
      <c r="C132" s="55"/>
      <c r="D132" s="145"/>
      <c r="F132" s="1"/>
      <c r="G132" s="1"/>
      <c r="H132" s="1"/>
      <c r="I132" s="1"/>
      <c r="J132" s="1"/>
      <c r="K132" s="1"/>
    </row>
    <row r="133" spans="1:11" s="111" customFormat="1" ht="12.75">
      <c r="A133" s="44"/>
      <c r="B133" s="54"/>
      <c r="C133" s="55"/>
      <c r="D133" s="145"/>
      <c r="F133" s="1"/>
      <c r="G133" s="1"/>
      <c r="H133" s="1"/>
      <c r="I133" s="1"/>
      <c r="J133" s="1"/>
      <c r="K133" s="1"/>
    </row>
    <row r="134" spans="1:11" s="111" customFormat="1" ht="12.75">
      <c r="A134" s="56"/>
      <c r="B134" s="109"/>
      <c r="C134" s="146"/>
      <c r="D134" s="145"/>
      <c r="F134" s="1"/>
      <c r="G134" s="1"/>
      <c r="H134" s="1"/>
      <c r="I134" s="1"/>
      <c r="J134" s="1"/>
      <c r="K134" s="1"/>
    </row>
    <row r="135" spans="1:11" s="111" customFormat="1" ht="12.75">
      <c r="A135" s="57"/>
      <c r="B135" s="110"/>
      <c r="C135" s="147"/>
      <c r="D135" s="145"/>
      <c r="F135" s="1"/>
      <c r="G135" s="1"/>
      <c r="H135" s="1"/>
      <c r="I135" s="1"/>
      <c r="J135" s="1"/>
      <c r="K135" s="1"/>
    </row>
    <row r="136" spans="1:11" s="111" customFormat="1" ht="12.75">
      <c r="A136" s="59"/>
      <c r="B136" s="110"/>
      <c r="C136" s="148"/>
      <c r="D136" s="145"/>
      <c r="F136" s="1"/>
      <c r="G136" s="1"/>
      <c r="H136" s="1"/>
      <c r="I136" s="1"/>
      <c r="J136" s="1"/>
      <c r="K136" s="1"/>
    </row>
    <row r="137" spans="1:11" s="111" customFormat="1" ht="12.75">
      <c r="A137" s="59"/>
      <c r="B137" s="432"/>
      <c r="C137" s="432"/>
      <c r="D137" s="145"/>
      <c r="F137" s="1"/>
      <c r="G137" s="1"/>
      <c r="H137" s="1"/>
      <c r="I137" s="1"/>
      <c r="J137" s="1"/>
      <c r="K137" s="1"/>
    </row>
    <row r="138" spans="1:11" s="111" customFormat="1" ht="12.75">
      <c r="A138" s="58"/>
      <c r="B138" s="110"/>
      <c r="C138" s="148"/>
      <c r="D138" s="145"/>
      <c r="F138" s="1"/>
      <c r="G138" s="1"/>
      <c r="H138" s="1"/>
      <c r="I138" s="1"/>
      <c r="J138" s="1"/>
      <c r="K138" s="1"/>
    </row>
    <row r="139" spans="1:11" s="111" customFormat="1" ht="12.75">
      <c r="A139" s="58"/>
      <c r="B139" s="110"/>
      <c r="C139" s="148"/>
      <c r="D139" s="145"/>
      <c r="F139" s="1"/>
      <c r="G139" s="1"/>
      <c r="H139" s="1"/>
      <c r="I139" s="1"/>
      <c r="J139" s="1"/>
      <c r="K139" s="1"/>
    </row>
    <row r="140" spans="1:11" s="111" customFormat="1" ht="12.75">
      <c r="A140" s="58"/>
      <c r="B140" s="110"/>
      <c r="C140" s="148"/>
      <c r="D140" s="145"/>
      <c r="F140" s="1"/>
      <c r="G140" s="1"/>
      <c r="H140" s="1"/>
      <c r="I140" s="1"/>
      <c r="J140" s="1"/>
      <c r="K140" s="1"/>
    </row>
    <row r="141" spans="1:11" s="111" customFormat="1" ht="12.75">
      <c r="A141" s="60"/>
      <c r="B141" s="433"/>
      <c r="C141" s="433"/>
      <c r="D141" s="145"/>
      <c r="F141" s="1"/>
      <c r="G141" s="1"/>
      <c r="H141" s="1"/>
      <c r="I141" s="1"/>
      <c r="J141" s="1"/>
      <c r="K141" s="1"/>
    </row>
    <row r="142" spans="1:11" s="111" customFormat="1" ht="12.75">
      <c r="A142" s="58"/>
      <c r="B142" s="110"/>
      <c r="C142" s="148"/>
      <c r="D142" s="145"/>
      <c r="F142" s="1"/>
      <c r="G142" s="1"/>
      <c r="H142" s="1"/>
      <c r="I142" s="1"/>
      <c r="J142" s="1"/>
      <c r="K142" s="1"/>
    </row>
    <row r="143" spans="1:11" s="111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1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1" customFormat="1" ht="12.75">
      <c r="A145" s="61"/>
      <c r="F145" s="1"/>
      <c r="G145" s="1"/>
      <c r="H145" s="1"/>
      <c r="I145" s="1"/>
      <c r="J145" s="1"/>
      <c r="K145" s="1"/>
    </row>
    <row r="146" spans="1:11" s="111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9" r:id="rId1"/>
  <rowBreaks count="1" manualBreakCount="1">
    <brk id="121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75">
      <selection activeCell="C97" sqref="C97"/>
    </sheetView>
  </sheetViews>
  <sheetFormatPr defaultColWidth="9.140625" defaultRowHeight="15"/>
  <cols>
    <col min="1" max="1" width="51.140625" style="331" customWidth="1"/>
    <col min="2" max="2" width="8.00390625" style="332" customWidth="1"/>
    <col min="3" max="3" width="9.57421875" style="332" customWidth="1"/>
    <col min="4" max="4" width="9.421875" style="332" customWidth="1"/>
    <col min="5" max="5" width="10.140625" style="332" customWidth="1"/>
    <col min="6" max="16384" width="9.140625" style="1" customWidth="1"/>
  </cols>
  <sheetData>
    <row r="1" spans="1:8" ht="12.75">
      <c r="A1" s="309"/>
      <c r="B1" s="310"/>
      <c r="C1" s="310"/>
      <c r="D1" s="310"/>
      <c r="E1" s="310"/>
      <c r="F1" s="62"/>
      <c r="G1" s="62"/>
      <c r="H1" s="62"/>
    </row>
    <row r="2" spans="1:11" ht="12.75" customHeight="1">
      <c r="A2" s="450" t="s">
        <v>156</v>
      </c>
      <c r="B2" s="450"/>
      <c r="C2" s="450"/>
      <c r="D2" s="450"/>
      <c r="E2" s="450"/>
      <c r="F2" s="63"/>
      <c r="G2" s="63"/>
      <c r="H2" s="63"/>
      <c r="I2" s="63"/>
      <c r="J2" s="63"/>
      <c r="K2" s="63"/>
    </row>
    <row r="3" spans="1:11" ht="12.75" customHeight="1">
      <c r="A3" s="421" t="s">
        <v>0</v>
      </c>
      <c r="B3" s="421"/>
      <c r="C3" s="421"/>
      <c r="D3" s="421"/>
      <c r="E3" s="421"/>
      <c r="F3" s="64"/>
      <c r="G3" s="64"/>
      <c r="H3" s="64"/>
      <c r="I3" s="64"/>
      <c r="J3" s="64"/>
      <c r="K3" s="64"/>
    </row>
    <row r="4" spans="1:11" ht="12.75">
      <c r="A4" s="451" t="s">
        <v>301</v>
      </c>
      <c r="B4" s="451"/>
      <c r="C4" s="451"/>
      <c r="D4" s="451"/>
      <c r="E4" s="451"/>
      <c r="F4" s="65"/>
      <c r="G4" s="65"/>
      <c r="H4" s="65"/>
      <c r="I4" s="65"/>
      <c r="J4" s="65"/>
      <c r="K4" s="65"/>
    </row>
    <row r="5" spans="1:8" ht="13.5" thickBot="1">
      <c r="A5" s="452"/>
      <c r="B5" s="452"/>
      <c r="C5" s="452"/>
      <c r="D5" s="452"/>
      <c r="E5" s="452"/>
      <c r="F5" s="62"/>
      <c r="G5" s="62"/>
      <c r="H5" s="62"/>
    </row>
    <row r="6" spans="1:11" ht="12.75">
      <c r="A6" s="311"/>
      <c r="B6" s="312"/>
      <c r="C6" s="312" t="s">
        <v>174</v>
      </c>
      <c r="D6" s="313" t="s">
        <v>175</v>
      </c>
      <c r="E6" s="312" t="s">
        <v>176</v>
      </c>
      <c r="F6" s="66"/>
      <c r="G6" s="66"/>
      <c r="H6" s="66"/>
      <c r="I6" s="67"/>
      <c r="J6" s="67"/>
      <c r="K6" s="67"/>
    </row>
    <row r="7" spans="1:11" ht="12.75">
      <c r="A7" s="314" t="s">
        <v>157</v>
      </c>
      <c r="B7" s="315"/>
      <c r="C7" s="316"/>
      <c r="D7" s="317"/>
      <c r="E7" s="316"/>
      <c r="F7" s="68"/>
      <c r="G7" s="68"/>
      <c r="H7" s="68"/>
      <c r="I7" s="69"/>
      <c r="J7" s="52"/>
      <c r="K7" s="52"/>
    </row>
    <row r="8" spans="1:11" ht="15">
      <c r="A8" s="314" t="s">
        <v>158</v>
      </c>
      <c r="B8" s="315"/>
      <c r="C8" s="316">
        <f>C11</f>
        <v>98000</v>
      </c>
      <c r="D8" s="316">
        <f>D11</f>
        <v>40000</v>
      </c>
      <c r="E8" s="316">
        <f>E11</f>
        <v>0</v>
      </c>
      <c r="F8" s="68"/>
      <c r="G8" s="68"/>
      <c r="H8" s="68"/>
      <c r="I8" s="70"/>
      <c r="J8" s="70"/>
      <c r="K8" s="70"/>
    </row>
    <row r="9" spans="1:11" ht="12.75">
      <c r="A9" s="318" t="s">
        <v>159</v>
      </c>
      <c r="B9" s="319"/>
      <c r="C9" s="320"/>
      <c r="D9" s="321"/>
      <c r="E9" s="320"/>
      <c r="F9" s="71"/>
      <c r="G9" s="71"/>
      <c r="H9" s="71"/>
      <c r="I9" s="72"/>
      <c r="J9" s="52"/>
      <c r="K9" s="52"/>
    </row>
    <row r="10" spans="1:11" ht="12.75">
      <c r="A10" s="314" t="s">
        <v>160</v>
      </c>
      <c r="B10" s="315"/>
      <c r="C10" s="316"/>
      <c r="D10" s="317"/>
      <c r="E10" s="316"/>
      <c r="F10" s="68"/>
      <c r="G10" s="68"/>
      <c r="H10" s="68"/>
      <c r="I10" s="69"/>
      <c r="J10" s="52"/>
      <c r="K10" s="52"/>
    </row>
    <row r="11" spans="1:11" ht="12.75">
      <c r="A11" s="314" t="s">
        <v>161</v>
      </c>
      <c r="B11" s="315"/>
      <c r="C11" s="316">
        <f>C24</f>
        <v>98000</v>
      </c>
      <c r="D11" s="316">
        <f>D24</f>
        <v>40000</v>
      </c>
      <c r="E11" s="316">
        <f>E24</f>
        <v>0</v>
      </c>
      <c r="F11" s="68"/>
      <c r="G11" s="68"/>
      <c r="H11" s="68"/>
      <c r="I11" s="69"/>
      <c r="J11" s="52"/>
      <c r="K11" s="52"/>
    </row>
    <row r="12" spans="1:11" ht="12.75">
      <c r="A12" s="318" t="s">
        <v>162</v>
      </c>
      <c r="B12" s="315"/>
      <c r="C12" s="316"/>
      <c r="D12" s="317"/>
      <c r="E12" s="316"/>
      <c r="F12" s="68"/>
      <c r="G12" s="68"/>
      <c r="H12" s="68"/>
      <c r="I12" s="69"/>
      <c r="J12" s="52"/>
      <c r="K12" s="52"/>
    </row>
    <row r="13" spans="1:11" ht="45.75" customHeight="1">
      <c r="A13" s="322" t="s">
        <v>163</v>
      </c>
      <c r="B13" s="315"/>
      <c r="C13" s="316"/>
      <c r="D13" s="317"/>
      <c r="E13" s="316"/>
      <c r="F13" s="68"/>
      <c r="G13" s="68"/>
      <c r="H13" s="68"/>
      <c r="I13" s="73"/>
      <c r="J13" s="52"/>
      <c r="K13" s="52"/>
    </row>
    <row r="14" spans="1:11" ht="12.75">
      <c r="A14" s="318" t="s">
        <v>164</v>
      </c>
      <c r="B14" s="323"/>
      <c r="C14" s="324"/>
      <c r="D14" s="325"/>
      <c r="E14" s="324"/>
      <c r="F14" s="68"/>
      <c r="G14" s="68"/>
      <c r="H14" s="68"/>
      <c r="I14" s="69"/>
      <c r="J14" s="52"/>
      <c r="K14" s="52"/>
    </row>
    <row r="15" spans="1:11" ht="12.75">
      <c r="A15" s="318" t="s">
        <v>165</v>
      </c>
      <c r="B15" s="323"/>
      <c r="C15" s="324"/>
      <c r="D15" s="325"/>
      <c r="E15" s="324"/>
      <c r="F15" s="68"/>
      <c r="G15" s="68"/>
      <c r="H15" s="68"/>
      <c r="I15" s="69"/>
      <c r="J15" s="52"/>
      <c r="K15" s="52"/>
    </row>
    <row r="16" spans="1:11" ht="12.75">
      <c r="A16" s="318" t="s">
        <v>166</v>
      </c>
      <c r="B16" s="323"/>
      <c r="C16" s="324"/>
      <c r="D16" s="325"/>
      <c r="E16" s="324"/>
      <c r="F16" s="68"/>
      <c r="G16" s="68"/>
      <c r="H16" s="68"/>
      <c r="I16" s="69"/>
      <c r="J16" s="52"/>
      <c r="K16" s="52"/>
    </row>
    <row r="17" spans="1:11" ht="12.75">
      <c r="A17" s="314" t="s">
        <v>167</v>
      </c>
      <c r="B17" s="323"/>
      <c r="C17" s="324"/>
      <c r="D17" s="325"/>
      <c r="E17" s="324"/>
      <c r="F17" s="68"/>
      <c r="G17" s="68"/>
      <c r="H17" s="68"/>
      <c r="I17" s="69"/>
      <c r="J17" s="52"/>
      <c r="K17" s="52"/>
    </row>
    <row r="18" spans="1:11" ht="12.75">
      <c r="A18" s="318" t="s">
        <v>168</v>
      </c>
      <c r="B18" s="323"/>
      <c r="C18" s="324"/>
      <c r="D18" s="325"/>
      <c r="E18" s="324"/>
      <c r="F18" s="68"/>
      <c r="G18" s="68"/>
      <c r="H18" s="68"/>
      <c r="I18" s="69"/>
      <c r="J18" s="52"/>
      <c r="K18" s="52"/>
    </row>
    <row r="19" spans="1:11" ht="12.75">
      <c r="A19" s="318"/>
      <c r="B19" s="326"/>
      <c r="C19" s="320"/>
      <c r="D19" s="321"/>
      <c r="E19" s="320"/>
      <c r="F19" s="71"/>
      <c r="G19" s="71"/>
      <c r="H19" s="71"/>
      <c r="I19" s="72"/>
      <c r="J19" s="52"/>
      <c r="K19" s="52"/>
    </row>
    <row r="20" spans="1:11" ht="12.75">
      <c r="A20" s="318"/>
      <c r="B20" s="326"/>
      <c r="C20" s="320"/>
      <c r="D20" s="321"/>
      <c r="E20" s="320"/>
      <c r="F20" s="71"/>
      <c r="G20" s="71"/>
      <c r="H20" s="71"/>
      <c r="I20" s="72"/>
      <c r="J20" s="52"/>
      <c r="K20" s="52"/>
    </row>
    <row r="21" spans="1:11" ht="12.75">
      <c r="A21" s="318" t="s">
        <v>169</v>
      </c>
      <c r="B21" s="323"/>
      <c r="C21" s="316"/>
      <c r="D21" s="317"/>
      <c r="E21" s="316"/>
      <c r="F21" s="68"/>
      <c r="G21" s="68"/>
      <c r="H21" s="68"/>
      <c r="I21" s="69"/>
      <c r="J21" s="52"/>
      <c r="K21" s="52"/>
    </row>
    <row r="22" spans="1:11" ht="12.75">
      <c r="A22" s="318" t="s">
        <v>170</v>
      </c>
      <c r="B22" s="323"/>
      <c r="C22" s="316"/>
      <c r="D22" s="317"/>
      <c r="E22" s="316"/>
      <c r="F22" s="68"/>
      <c r="G22" s="68"/>
      <c r="H22" s="68"/>
      <c r="I22" s="69"/>
      <c r="J22" s="52"/>
      <c r="K22" s="52"/>
    </row>
    <row r="23" spans="1:11" ht="12.75">
      <c r="A23" s="318" t="s">
        <v>171</v>
      </c>
      <c r="B23" s="323"/>
      <c r="C23" s="316"/>
      <c r="D23" s="317"/>
      <c r="E23" s="316"/>
      <c r="F23" s="68"/>
      <c r="G23" s="68"/>
      <c r="H23" s="68"/>
      <c r="I23" s="69"/>
      <c r="J23" s="52"/>
      <c r="K23" s="52"/>
    </row>
    <row r="24" spans="1:11" ht="15">
      <c r="A24" s="314" t="s">
        <v>172</v>
      </c>
      <c r="B24" s="323"/>
      <c r="C24" s="316">
        <f>C121</f>
        <v>98000</v>
      </c>
      <c r="D24" s="317">
        <f>D121</f>
        <v>40000</v>
      </c>
      <c r="E24" s="316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327" t="s">
        <v>173</v>
      </c>
      <c r="B25" s="328"/>
      <c r="C25" s="329"/>
      <c r="D25" s="330"/>
      <c r="E25" s="32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2"/>
      <c r="D27" s="113"/>
      <c r="E27" s="113"/>
    </row>
    <row r="28" spans="1:5" ht="12.75">
      <c r="A28" s="2" t="s">
        <v>2</v>
      </c>
      <c r="B28" s="2" t="s">
        <v>192</v>
      </c>
      <c r="C28" s="112"/>
      <c r="D28" s="113"/>
      <c r="E28" s="113"/>
    </row>
    <row r="29" spans="1:5" ht="12.75">
      <c r="A29" s="2" t="s">
        <v>3</v>
      </c>
      <c r="B29" s="2" t="s">
        <v>190</v>
      </c>
      <c r="C29" s="112"/>
      <c r="D29" s="113"/>
      <c r="E29" s="113"/>
    </row>
    <row r="30" spans="1:5" ht="12.75">
      <c r="A30" s="2" t="s">
        <v>203</v>
      </c>
      <c r="B30" s="92" t="s">
        <v>204</v>
      </c>
      <c r="C30" s="112"/>
      <c r="D30" s="113"/>
      <c r="E30" s="113"/>
    </row>
    <row r="31" spans="1:5" ht="12.75">
      <c r="A31" s="2" t="s">
        <v>4</v>
      </c>
      <c r="B31" s="2" t="s">
        <v>182</v>
      </c>
      <c r="C31" s="112"/>
      <c r="D31" s="113"/>
      <c r="E31" s="113"/>
    </row>
    <row r="32" spans="1:5" ht="13.5" thickBot="1">
      <c r="A32" s="3" t="s">
        <v>5</v>
      </c>
      <c r="B32" s="2" t="s">
        <v>6</v>
      </c>
      <c r="C32" s="112"/>
      <c r="D32" s="113"/>
      <c r="E32" s="114" t="s">
        <v>7</v>
      </c>
    </row>
    <row r="33" spans="1:5" ht="15" customHeight="1">
      <c r="A33" s="443" t="s">
        <v>191</v>
      </c>
      <c r="B33" s="294"/>
      <c r="C33" s="446">
        <v>2012</v>
      </c>
      <c r="D33" s="446">
        <v>2013</v>
      </c>
      <c r="E33" s="446">
        <v>2014</v>
      </c>
    </row>
    <row r="34" spans="1:5" ht="15" customHeight="1">
      <c r="A34" s="444"/>
      <c r="B34" s="93" t="s">
        <v>205</v>
      </c>
      <c r="C34" s="447"/>
      <c r="D34" s="447"/>
      <c r="E34" s="447"/>
    </row>
    <row r="35" spans="1:5" ht="15.75" customHeight="1" thickBot="1">
      <c r="A35" s="445"/>
      <c r="B35" s="295"/>
      <c r="C35" s="448"/>
      <c r="D35" s="448"/>
      <c r="E35" s="448"/>
    </row>
    <row r="36" spans="1:5" ht="15.75" customHeight="1" thickBot="1">
      <c r="A36" s="333" t="s">
        <v>8</v>
      </c>
      <c r="B36" s="94" t="s">
        <v>206</v>
      </c>
      <c r="C36" s="334">
        <f>C37+C43+C49</f>
        <v>0</v>
      </c>
      <c r="D36" s="334">
        <f>D37+D43+D49</f>
        <v>0</v>
      </c>
      <c r="E36" s="334">
        <f>E37+E43+E49</f>
        <v>0</v>
      </c>
    </row>
    <row r="37" spans="1:5" ht="13.5" customHeight="1">
      <c r="A37" s="335" t="s">
        <v>9</v>
      </c>
      <c r="B37" s="95" t="s">
        <v>207</v>
      </c>
      <c r="C37" s="336">
        <f>C38+C39+C40+C41+C42</f>
        <v>0</v>
      </c>
      <c r="D37" s="336">
        <f>D38+D39+D40+D41+D42</f>
        <v>0</v>
      </c>
      <c r="E37" s="336">
        <f>E38+E39+E40+E41+E42</f>
        <v>0</v>
      </c>
    </row>
    <row r="38" spans="1:5" ht="12.75" customHeight="1">
      <c r="A38" s="337" t="s">
        <v>10</v>
      </c>
      <c r="B38" s="296" t="s">
        <v>208</v>
      </c>
      <c r="C38" s="338"/>
      <c r="D38" s="339"/>
      <c r="E38" s="339"/>
    </row>
    <row r="39" spans="1:5" ht="12.75" customHeight="1">
      <c r="A39" s="337" t="s">
        <v>12</v>
      </c>
      <c r="B39" s="296" t="s">
        <v>209</v>
      </c>
      <c r="C39" s="338"/>
      <c r="D39" s="339"/>
      <c r="E39" s="339"/>
    </row>
    <row r="40" spans="1:5" ht="21" customHeight="1">
      <c r="A40" s="340" t="s">
        <v>14</v>
      </c>
      <c r="B40" s="96" t="s">
        <v>210</v>
      </c>
      <c r="C40" s="338"/>
      <c r="D40" s="339"/>
      <c r="E40" s="339"/>
    </row>
    <row r="41" spans="1:5" ht="21" customHeight="1">
      <c r="A41" s="340" t="s">
        <v>16</v>
      </c>
      <c r="B41" s="96" t="s">
        <v>211</v>
      </c>
      <c r="C41" s="338"/>
      <c r="D41" s="339"/>
      <c r="E41" s="339"/>
    </row>
    <row r="42" spans="1:5" ht="21" customHeight="1">
      <c r="A42" s="340" t="s">
        <v>18</v>
      </c>
      <c r="B42" s="96" t="s">
        <v>212</v>
      </c>
      <c r="C42" s="338"/>
      <c r="D42" s="339"/>
      <c r="E42" s="339"/>
    </row>
    <row r="43" spans="1:5" ht="12" customHeight="1">
      <c r="A43" s="341" t="s">
        <v>20</v>
      </c>
      <c r="B43" s="20" t="s">
        <v>213</v>
      </c>
      <c r="C43" s="338">
        <f>SUM(C44:C48)</f>
        <v>0</v>
      </c>
      <c r="D43" s="338">
        <f>SUM(D44:D48)</f>
        <v>0</v>
      </c>
      <c r="E43" s="338">
        <f>SUM(E44:E48)</f>
        <v>0</v>
      </c>
    </row>
    <row r="44" spans="1:5" ht="12" customHeight="1">
      <c r="A44" s="341" t="s">
        <v>21</v>
      </c>
      <c r="B44" s="97" t="s">
        <v>214</v>
      </c>
      <c r="C44" s="338"/>
      <c r="D44" s="338"/>
      <c r="E44" s="338"/>
    </row>
    <row r="45" spans="1:5" ht="12" customHeight="1">
      <c r="A45" s="342" t="s">
        <v>23</v>
      </c>
      <c r="B45" s="98" t="s">
        <v>215</v>
      </c>
      <c r="C45" s="338"/>
      <c r="D45" s="339"/>
      <c r="E45" s="339"/>
    </row>
    <row r="46" spans="1:5" ht="12" customHeight="1">
      <c r="A46" s="343" t="s">
        <v>25</v>
      </c>
      <c r="B46" s="97" t="s">
        <v>216</v>
      </c>
      <c r="C46" s="338"/>
      <c r="D46" s="339"/>
      <c r="E46" s="339"/>
    </row>
    <row r="47" spans="1:5" ht="12" customHeight="1">
      <c r="A47" s="343" t="s">
        <v>27</v>
      </c>
      <c r="B47" s="97" t="s">
        <v>217</v>
      </c>
      <c r="C47" s="338"/>
      <c r="D47" s="339"/>
      <c r="E47" s="339"/>
    </row>
    <row r="48" spans="1:5" ht="12" customHeight="1">
      <c r="A48" s="344" t="s">
        <v>29</v>
      </c>
      <c r="B48" s="98" t="s">
        <v>218</v>
      </c>
      <c r="C48" s="338"/>
      <c r="D48" s="339"/>
      <c r="E48" s="339"/>
    </row>
    <row r="49" spans="1:5" ht="11.25" customHeight="1">
      <c r="A49" s="341" t="s">
        <v>31</v>
      </c>
      <c r="B49" s="20" t="s">
        <v>219</v>
      </c>
      <c r="C49" s="338">
        <f>C50+C51+C52+C53</f>
        <v>0</v>
      </c>
      <c r="D49" s="338">
        <f>D50+D51+D52+D53</f>
        <v>0</v>
      </c>
      <c r="E49" s="338">
        <f>E50+E51+E52+E53</f>
        <v>0</v>
      </c>
    </row>
    <row r="50" spans="1:5" ht="11.25" customHeight="1">
      <c r="A50" s="343" t="s">
        <v>32</v>
      </c>
      <c r="B50" s="97" t="s">
        <v>220</v>
      </c>
      <c r="C50" s="338"/>
      <c r="D50" s="339"/>
      <c r="E50" s="339"/>
    </row>
    <row r="51" spans="1:5" ht="19.5" customHeight="1">
      <c r="A51" s="340" t="s">
        <v>14</v>
      </c>
      <c r="B51" s="20" t="s">
        <v>221</v>
      </c>
      <c r="C51" s="338"/>
      <c r="D51" s="339"/>
      <c r="E51" s="339"/>
    </row>
    <row r="52" spans="1:5" ht="19.5" customHeight="1">
      <c r="A52" s="340" t="s">
        <v>16</v>
      </c>
      <c r="B52" s="20" t="s">
        <v>222</v>
      </c>
      <c r="C52" s="338"/>
      <c r="D52" s="339"/>
      <c r="E52" s="339"/>
    </row>
    <row r="53" spans="1:5" ht="19.5" customHeight="1" thickBot="1">
      <c r="A53" s="345" t="s">
        <v>35</v>
      </c>
      <c r="B53" s="93" t="s">
        <v>223</v>
      </c>
      <c r="C53" s="346"/>
      <c r="D53" s="347"/>
      <c r="E53" s="347"/>
    </row>
    <row r="54" spans="1:5" ht="12" customHeight="1" thickBot="1">
      <c r="A54" s="348" t="s">
        <v>37</v>
      </c>
      <c r="B54" s="99" t="s">
        <v>224</v>
      </c>
      <c r="C54" s="334">
        <f>C55+C58+C61+C66+C78</f>
        <v>98000</v>
      </c>
      <c r="D54" s="349">
        <f>D55+D58+D61+D66+D78</f>
        <v>0</v>
      </c>
      <c r="E54" s="334">
        <f>E55+E58+E61+E66+E78</f>
        <v>0</v>
      </c>
    </row>
    <row r="55" spans="1:5" ht="12" customHeight="1">
      <c r="A55" s="335" t="s">
        <v>38</v>
      </c>
      <c r="B55" s="100" t="s">
        <v>225</v>
      </c>
      <c r="C55" s="336">
        <f>C56+C57</f>
        <v>0</v>
      </c>
      <c r="D55" s="350">
        <f>D56+D57</f>
        <v>0</v>
      </c>
      <c r="E55" s="336">
        <f>E56+E57</f>
        <v>0</v>
      </c>
    </row>
    <row r="56" spans="1:5" ht="12" customHeight="1">
      <c r="A56" s="351" t="s">
        <v>39</v>
      </c>
      <c r="B56" s="101" t="s">
        <v>226</v>
      </c>
      <c r="C56" s="352"/>
      <c r="D56" s="353"/>
      <c r="E56" s="338"/>
    </row>
    <row r="57" spans="1:5" ht="21" customHeight="1">
      <c r="A57" s="354" t="s">
        <v>40</v>
      </c>
      <c r="B57" s="16" t="s">
        <v>227</v>
      </c>
      <c r="C57" s="338"/>
      <c r="D57" s="353"/>
      <c r="E57" s="338"/>
    </row>
    <row r="58" spans="1:5" ht="12" customHeight="1">
      <c r="A58" s="335" t="s">
        <v>42</v>
      </c>
      <c r="B58" s="100" t="s">
        <v>228</v>
      </c>
      <c r="C58" s="338">
        <f>C59+C60</f>
        <v>0</v>
      </c>
      <c r="D58" s="338">
        <f>D59+D60</f>
        <v>0</v>
      </c>
      <c r="E58" s="338">
        <f>E59+E60</f>
        <v>0</v>
      </c>
    </row>
    <row r="59" spans="1:5" ht="12" customHeight="1">
      <c r="A59" s="335" t="s">
        <v>43</v>
      </c>
      <c r="B59" s="101" t="s">
        <v>229</v>
      </c>
      <c r="C59" s="338"/>
      <c r="D59" s="353"/>
      <c r="E59" s="338"/>
    </row>
    <row r="60" spans="1:5" ht="12" customHeight="1">
      <c r="A60" s="355" t="s">
        <v>45</v>
      </c>
      <c r="B60" s="102" t="s">
        <v>230</v>
      </c>
      <c r="C60" s="338"/>
      <c r="D60" s="353"/>
      <c r="E60" s="338"/>
    </row>
    <row r="61" spans="1:5" ht="12" customHeight="1">
      <c r="A61" s="341" t="s">
        <v>47</v>
      </c>
      <c r="B61" s="16" t="s">
        <v>231</v>
      </c>
      <c r="C61" s="338">
        <f>C62+C63+C64+C65</f>
        <v>0</v>
      </c>
      <c r="D61" s="353">
        <f>D62+D63+D64+D65</f>
        <v>0</v>
      </c>
      <c r="E61" s="338">
        <f>E62+E63+E64+E65</f>
        <v>0</v>
      </c>
    </row>
    <row r="62" spans="1:5" ht="12" customHeight="1">
      <c r="A62" s="337" t="s">
        <v>48</v>
      </c>
      <c r="B62" s="297" t="s">
        <v>232</v>
      </c>
      <c r="C62" s="338"/>
      <c r="D62" s="356"/>
      <c r="E62" s="339"/>
    </row>
    <row r="63" spans="1:5" ht="12" customHeight="1">
      <c r="A63" s="337" t="s">
        <v>50</v>
      </c>
      <c r="B63" s="297" t="s">
        <v>233</v>
      </c>
      <c r="C63" s="338"/>
      <c r="D63" s="356"/>
      <c r="E63" s="339"/>
    </row>
    <row r="64" spans="1:5" ht="12" customHeight="1">
      <c r="A64" s="337" t="s">
        <v>52</v>
      </c>
      <c r="B64" s="297" t="s">
        <v>234</v>
      </c>
      <c r="C64" s="338"/>
      <c r="D64" s="356"/>
      <c r="E64" s="339"/>
    </row>
    <row r="65" spans="1:5" ht="12" customHeight="1">
      <c r="A65" s="337" t="s">
        <v>54</v>
      </c>
      <c r="B65" s="297" t="s">
        <v>235</v>
      </c>
      <c r="C65" s="338"/>
      <c r="D65" s="356"/>
      <c r="E65" s="339"/>
    </row>
    <row r="66" spans="1:5" ht="12" customHeight="1">
      <c r="A66" s="341" t="s">
        <v>56</v>
      </c>
      <c r="B66" s="16" t="s">
        <v>236</v>
      </c>
      <c r="C66" s="338">
        <f>C67+C68+C69+C70+C71+C72+C73+C74+C75+C76+C77</f>
        <v>0</v>
      </c>
      <c r="D66" s="353">
        <f>D67+D68+D69+D70+D71+D72+D73+D74+D75+D76+D77</f>
        <v>0</v>
      </c>
      <c r="E66" s="338">
        <f>E67+E68+E69+E70+E71+E72+E73+E74+E75+E76+E77</f>
        <v>0</v>
      </c>
    </row>
    <row r="67" spans="1:5" ht="12" customHeight="1">
      <c r="A67" s="357" t="s">
        <v>57</v>
      </c>
      <c r="B67" s="16" t="s">
        <v>237</v>
      </c>
      <c r="C67" s="338"/>
      <c r="D67" s="353"/>
      <c r="E67" s="338"/>
    </row>
    <row r="68" spans="1:5" ht="12" customHeight="1">
      <c r="A68" s="341" t="s">
        <v>59</v>
      </c>
      <c r="B68" s="16" t="s">
        <v>238</v>
      </c>
      <c r="C68" s="338"/>
      <c r="D68" s="353"/>
      <c r="E68" s="338"/>
    </row>
    <row r="69" spans="1:5" ht="12" customHeight="1">
      <c r="A69" s="358" t="s">
        <v>61</v>
      </c>
      <c r="B69" s="16" t="s">
        <v>239</v>
      </c>
      <c r="C69" s="338"/>
      <c r="D69" s="353"/>
      <c r="E69" s="338"/>
    </row>
    <row r="70" spans="1:5" ht="12" customHeight="1">
      <c r="A70" s="341" t="s">
        <v>63</v>
      </c>
      <c r="B70" s="16" t="s">
        <v>240</v>
      </c>
      <c r="C70" s="338"/>
      <c r="D70" s="353"/>
      <c r="E70" s="338"/>
    </row>
    <row r="71" spans="1:5" ht="12" customHeight="1">
      <c r="A71" s="341" t="s">
        <v>65</v>
      </c>
      <c r="B71" s="16" t="s">
        <v>241</v>
      </c>
      <c r="C71" s="338"/>
      <c r="D71" s="356"/>
      <c r="E71" s="339"/>
    </row>
    <row r="72" spans="1:5" ht="12" customHeight="1">
      <c r="A72" s="359" t="s">
        <v>67</v>
      </c>
      <c r="B72" s="16" t="s">
        <v>242</v>
      </c>
      <c r="C72" s="338"/>
      <c r="D72" s="360"/>
      <c r="E72" s="361"/>
    </row>
    <row r="73" spans="1:5" ht="12" customHeight="1">
      <c r="A73" s="359" t="s">
        <v>69</v>
      </c>
      <c r="B73" s="16" t="s">
        <v>243</v>
      </c>
      <c r="C73" s="338"/>
      <c r="D73" s="353"/>
      <c r="E73" s="338"/>
    </row>
    <row r="74" spans="1:5" ht="12" customHeight="1">
      <c r="A74" s="362" t="s">
        <v>71</v>
      </c>
      <c r="B74" s="16" t="s">
        <v>244</v>
      </c>
      <c r="C74" s="338"/>
      <c r="D74" s="353"/>
      <c r="E74" s="338"/>
    </row>
    <row r="75" spans="1:5" ht="12" customHeight="1">
      <c r="A75" s="340" t="s">
        <v>73</v>
      </c>
      <c r="B75" s="298" t="s">
        <v>245</v>
      </c>
      <c r="C75" s="338"/>
      <c r="D75" s="353"/>
      <c r="E75" s="338"/>
    </row>
    <row r="76" spans="1:5" ht="21" customHeight="1">
      <c r="A76" s="340" t="s">
        <v>75</v>
      </c>
      <c r="B76" s="299" t="s">
        <v>246</v>
      </c>
      <c r="C76" s="338"/>
      <c r="D76" s="353"/>
      <c r="E76" s="338"/>
    </row>
    <row r="77" spans="1:5" ht="21" customHeight="1">
      <c r="A77" s="340" t="s">
        <v>77</v>
      </c>
      <c r="B77" s="299" t="s">
        <v>247</v>
      </c>
      <c r="C77" s="338"/>
      <c r="D77" s="353"/>
      <c r="E77" s="338"/>
    </row>
    <row r="78" spans="1:5" ht="11.25" customHeight="1">
      <c r="A78" s="341" t="s">
        <v>79</v>
      </c>
      <c r="B78" s="103" t="s">
        <v>248</v>
      </c>
      <c r="C78" s="338">
        <f>C79+C80+C81+C82+C83+C84+C85+C87+C88+C89+C90+C91+C92+C93+C94+C86+C95+C96+C97</f>
        <v>98000</v>
      </c>
      <c r="D78" s="353">
        <f>D79+D80+D81+D82+D83+D84+D85+D87+D88+D89+D90+D91+D92+D93+D94+D86+D95+D96+D97</f>
        <v>0</v>
      </c>
      <c r="E78" s="338">
        <f>E79+E80+E81+E82+E83+E84+E85+E87+E88+E89+E90+E91+E92+E93+E94+E86+E95+E96+E97</f>
        <v>0</v>
      </c>
    </row>
    <row r="79" spans="1:5" ht="11.25" customHeight="1">
      <c r="A79" s="357" t="s">
        <v>80</v>
      </c>
      <c r="B79" s="16" t="s">
        <v>249</v>
      </c>
      <c r="C79" s="338"/>
      <c r="D79" s="356"/>
      <c r="E79" s="339"/>
    </row>
    <row r="80" spans="1:5" ht="11.25" customHeight="1">
      <c r="A80" s="357" t="s">
        <v>82</v>
      </c>
      <c r="B80" s="16" t="s">
        <v>250</v>
      </c>
      <c r="C80" s="338"/>
      <c r="D80" s="353"/>
      <c r="E80" s="338"/>
    </row>
    <row r="81" spans="1:5" ht="11.25" customHeight="1">
      <c r="A81" s="357" t="s">
        <v>84</v>
      </c>
      <c r="B81" s="16" t="s">
        <v>251</v>
      </c>
      <c r="C81" s="338"/>
      <c r="D81" s="356"/>
      <c r="E81" s="339"/>
    </row>
    <row r="82" spans="1:5" ht="11.25" customHeight="1">
      <c r="A82" s="363" t="s">
        <v>86</v>
      </c>
      <c r="B82" s="27" t="s">
        <v>252</v>
      </c>
      <c r="C82" s="338"/>
      <c r="D82" s="356"/>
      <c r="E82" s="339"/>
    </row>
    <row r="83" spans="1:5" ht="11.25" customHeight="1">
      <c r="A83" s="363" t="s">
        <v>88</v>
      </c>
      <c r="B83" s="27" t="s">
        <v>253</v>
      </c>
      <c r="C83" s="338"/>
      <c r="D83" s="356"/>
      <c r="E83" s="339"/>
    </row>
    <row r="84" spans="1:5" ht="11.25" customHeight="1">
      <c r="A84" s="364" t="s">
        <v>90</v>
      </c>
      <c r="B84" s="104" t="s">
        <v>254</v>
      </c>
      <c r="C84" s="338"/>
      <c r="D84" s="353"/>
      <c r="E84" s="338"/>
    </row>
    <row r="85" spans="1:5" ht="11.25" customHeight="1">
      <c r="A85" s="340" t="s">
        <v>92</v>
      </c>
      <c r="B85" s="27" t="s">
        <v>255</v>
      </c>
      <c r="C85" s="338"/>
      <c r="D85" s="356"/>
      <c r="E85" s="339"/>
    </row>
    <row r="86" spans="1:5" ht="18.75" customHeight="1">
      <c r="A86" s="365" t="s">
        <v>94</v>
      </c>
      <c r="B86" s="27" t="s">
        <v>256</v>
      </c>
      <c r="C86" s="338"/>
      <c r="D86" s="356"/>
      <c r="E86" s="339"/>
    </row>
    <row r="87" spans="1:5" ht="12.75" customHeight="1">
      <c r="A87" s="366" t="s">
        <v>96</v>
      </c>
      <c r="B87" s="298" t="s">
        <v>257</v>
      </c>
      <c r="C87" s="338"/>
      <c r="D87" s="356"/>
      <c r="E87" s="339"/>
    </row>
    <row r="88" spans="1:5" ht="12.75" customHeight="1">
      <c r="A88" s="366" t="s">
        <v>98</v>
      </c>
      <c r="B88" s="298" t="s">
        <v>258</v>
      </c>
      <c r="C88" s="338"/>
      <c r="D88" s="356"/>
      <c r="E88" s="339"/>
    </row>
    <row r="89" spans="1:5" ht="12.75" customHeight="1">
      <c r="A89" s="367" t="s">
        <v>100</v>
      </c>
      <c r="B89" s="298" t="s">
        <v>259</v>
      </c>
      <c r="C89" s="338"/>
      <c r="D89" s="356"/>
      <c r="E89" s="339"/>
    </row>
    <row r="90" spans="1:5" ht="12.75" customHeight="1">
      <c r="A90" s="366" t="s">
        <v>102</v>
      </c>
      <c r="B90" s="298" t="s">
        <v>260</v>
      </c>
      <c r="C90" s="338"/>
      <c r="D90" s="356"/>
      <c r="E90" s="339"/>
    </row>
    <row r="91" spans="1:5" ht="21" customHeight="1">
      <c r="A91" s="367" t="s">
        <v>104</v>
      </c>
      <c r="B91" s="298" t="s">
        <v>261</v>
      </c>
      <c r="C91" s="338"/>
      <c r="D91" s="356"/>
      <c r="E91" s="339"/>
    </row>
    <row r="92" spans="1:5" ht="21" customHeight="1">
      <c r="A92" s="365" t="s">
        <v>106</v>
      </c>
      <c r="B92" s="298" t="s">
        <v>262</v>
      </c>
      <c r="C92" s="338"/>
      <c r="D92" s="356"/>
      <c r="E92" s="339"/>
    </row>
    <row r="93" spans="1:5" ht="10.5" customHeight="1">
      <c r="A93" s="365" t="s">
        <v>73</v>
      </c>
      <c r="B93" s="298" t="s">
        <v>263</v>
      </c>
      <c r="C93" s="338"/>
      <c r="D93" s="356"/>
      <c r="E93" s="339"/>
    </row>
    <row r="94" spans="1:5" ht="10.5" customHeight="1">
      <c r="A94" s="365" t="s">
        <v>109</v>
      </c>
      <c r="B94" s="298" t="s">
        <v>264</v>
      </c>
      <c r="C94" s="338"/>
      <c r="D94" s="356"/>
      <c r="E94" s="339"/>
    </row>
    <row r="95" spans="1:5" ht="31.5" customHeight="1">
      <c r="A95" s="368" t="s">
        <v>111</v>
      </c>
      <c r="B95" s="300" t="s">
        <v>265</v>
      </c>
      <c r="C95" s="338"/>
      <c r="D95" s="356"/>
      <c r="E95" s="339"/>
    </row>
    <row r="96" spans="1:5" ht="20.25" customHeight="1">
      <c r="A96" s="368" t="s">
        <v>113</v>
      </c>
      <c r="B96" s="300" t="s">
        <v>266</v>
      </c>
      <c r="C96" s="338">
        <f>100000-2000</f>
        <v>98000</v>
      </c>
      <c r="D96" s="356"/>
      <c r="E96" s="339"/>
    </row>
    <row r="97" spans="1:5" ht="20.25" customHeight="1" thickBot="1">
      <c r="A97" s="368" t="s">
        <v>115</v>
      </c>
      <c r="B97" s="300" t="s">
        <v>267</v>
      </c>
      <c r="C97" s="338"/>
      <c r="D97" s="369"/>
      <c r="E97" s="346"/>
    </row>
    <row r="98" spans="1:5" ht="11.25" customHeight="1" thickBot="1">
      <c r="A98" s="348" t="s">
        <v>117</v>
      </c>
      <c r="B98" s="99" t="s">
        <v>268</v>
      </c>
      <c r="C98" s="334">
        <f>C99+C100+C101+C102</f>
        <v>0</v>
      </c>
      <c r="D98" s="349">
        <f>D99+D100+D101+D102</f>
        <v>0</v>
      </c>
      <c r="E98" s="334">
        <f>E99+E100+E101+E102</f>
        <v>0</v>
      </c>
    </row>
    <row r="99" spans="1:5" ht="11.25" customHeight="1">
      <c r="A99" s="370" t="s">
        <v>118</v>
      </c>
      <c r="B99" s="93" t="s">
        <v>269</v>
      </c>
      <c r="C99" s="336"/>
      <c r="D99" s="371"/>
      <c r="E99" s="372"/>
    </row>
    <row r="100" spans="1:5" ht="11.25" customHeight="1">
      <c r="A100" s="373" t="s">
        <v>120</v>
      </c>
      <c r="B100" s="20" t="s">
        <v>270</v>
      </c>
      <c r="C100" s="338"/>
      <c r="D100" s="374"/>
      <c r="E100" s="361"/>
    </row>
    <row r="101" spans="1:5" ht="11.25" customHeight="1">
      <c r="A101" s="370" t="s">
        <v>122</v>
      </c>
      <c r="B101" s="93" t="s">
        <v>271</v>
      </c>
      <c r="C101" s="346"/>
      <c r="D101" s="375"/>
      <c r="E101" s="376"/>
    </row>
    <row r="102" spans="1:5" ht="32.25" customHeight="1" thickBot="1">
      <c r="A102" s="377" t="s">
        <v>111</v>
      </c>
      <c r="B102" s="105" t="s">
        <v>272</v>
      </c>
      <c r="C102" s="378"/>
      <c r="D102" s="379"/>
      <c r="E102" s="347"/>
    </row>
    <row r="103" spans="1:5" ht="13.5" thickBot="1">
      <c r="A103" s="333" t="s">
        <v>125</v>
      </c>
      <c r="B103" s="106" t="s">
        <v>273</v>
      </c>
      <c r="C103" s="334">
        <f>C104+C109</f>
        <v>0</v>
      </c>
      <c r="D103" s="380">
        <f>D104+D109</f>
        <v>40000</v>
      </c>
      <c r="E103" s="334">
        <f>E104+E109</f>
        <v>0</v>
      </c>
    </row>
    <row r="104" spans="1:5" ht="12.75">
      <c r="A104" s="381" t="s">
        <v>126</v>
      </c>
      <c r="B104" s="42" t="s">
        <v>274</v>
      </c>
      <c r="C104" s="336">
        <f>C108+C107+C106+C105</f>
        <v>0</v>
      </c>
      <c r="D104" s="382">
        <f>D108+D107+D106+D105</f>
        <v>0</v>
      </c>
      <c r="E104" s="336">
        <f>E108+E107+E106+E105</f>
        <v>0</v>
      </c>
    </row>
    <row r="105" spans="1:5" ht="33.75" customHeight="1">
      <c r="A105" s="383" t="s">
        <v>127</v>
      </c>
      <c r="B105" s="42" t="s">
        <v>275</v>
      </c>
      <c r="C105" s="338"/>
      <c r="D105" s="384"/>
      <c r="E105" s="339"/>
    </row>
    <row r="106" spans="1:5" ht="23.25" customHeight="1">
      <c r="A106" s="383" t="s">
        <v>18</v>
      </c>
      <c r="B106" s="42" t="s">
        <v>276</v>
      </c>
      <c r="C106" s="338"/>
      <c r="D106" s="384"/>
      <c r="E106" s="339"/>
    </row>
    <row r="107" spans="1:5" ht="12" customHeight="1">
      <c r="A107" s="383" t="s">
        <v>130</v>
      </c>
      <c r="B107" s="42" t="s">
        <v>277</v>
      </c>
      <c r="C107" s="338"/>
      <c r="D107" s="384"/>
      <c r="E107" s="339"/>
    </row>
    <row r="108" spans="1:5" ht="12" customHeight="1">
      <c r="A108" s="385" t="s">
        <v>132</v>
      </c>
      <c r="B108" s="40" t="s">
        <v>278</v>
      </c>
      <c r="C108" s="338"/>
      <c r="D108" s="384"/>
      <c r="E108" s="339"/>
    </row>
    <row r="109" spans="1:5" ht="12" customHeight="1">
      <c r="A109" s="385" t="s">
        <v>134</v>
      </c>
      <c r="B109" s="40" t="s">
        <v>279</v>
      </c>
      <c r="C109" s="338">
        <f>C112+C113+C115+C116+C117+C118+C120+C119+C111+C110+C114</f>
        <v>0</v>
      </c>
      <c r="D109" s="353">
        <f>D112+D113+D115+D116+D117+D118+D120+D119+D111+D110+D114</f>
        <v>40000</v>
      </c>
      <c r="E109" s="386">
        <f>E112+E113+E115+E116+E117+E118+E120+E119+E111+E110+E114</f>
        <v>0</v>
      </c>
    </row>
    <row r="110" spans="1:5" ht="32.25" customHeight="1">
      <c r="A110" s="383" t="s">
        <v>127</v>
      </c>
      <c r="B110" s="40" t="s">
        <v>280</v>
      </c>
      <c r="C110" s="338"/>
      <c r="D110" s="384"/>
      <c r="E110" s="339"/>
    </row>
    <row r="111" spans="1:5" ht="21.75" customHeight="1">
      <c r="A111" s="383" t="s">
        <v>18</v>
      </c>
      <c r="B111" s="40" t="s">
        <v>281</v>
      </c>
      <c r="C111" s="338"/>
      <c r="D111" s="384"/>
      <c r="E111" s="339"/>
    </row>
    <row r="112" spans="1:5" ht="11.25" customHeight="1">
      <c r="A112" s="387" t="s">
        <v>137</v>
      </c>
      <c r="B112" s="40" t="s">
        <v>282</v>
      </c>
      <c r="C112" s="338"/>
      <c r="D112" s="384"/>
      <c r="E112" s="339"/>
    </row>
    <row r="113" spans="1:5" ht="11.25" customHeight="1">
      <c r="A113" s="388" t="s">
        <v>139</v>
      </c>
      <c r="B113" s="42" t="s">
        <v>283</v>
      </c>
      <c r="C113" s="338"/>
      <c r="D113" s="384"/>
      <c r="E113" s="339"/>
    </row>
    <row r="114" spans="1:5" ht="33.75" customHeight="1">
      <c r="A114" s="389" t="s">
        <v>141</v>
      </c>
      <c r="B114" s="42" t="s">
        <v>284</v>
      </c>
      <c r="C114" s="338"/>
      <c r="D114" s="384">
        <v>40000</v>
      </c>
      <c r="E114" s="339"/>
    </row>
    <row r="115" spans="1:5" ht="12" customHeight="1">
      <c r="A115" s="385" t="s">
        <v>143</v>
      </c>
      <c r="B115" s="40" t="s">
        <v>285</v>
      </c>
      <c r="C115" s="338"/>
      <c r="D115" s="384"/>
      <c r="E115" s="339"/>
    </row>
    <row r="116" spans="1:5" ht="12" customHeight="1">
      <c r="A116" s="385" t="s">
        <v>145</v>
      </c>
      <c r="B116" s="40" t="s">
        <v>286</v>
      </c>
      <c r="C116" s="338"/>
      <c r="D116" s="384"/>
      <c r="E116" s="339"/>
    </row>
    <row r="117" spans="1:5" ht="12" customHeight="1">
      <c r="A117" s="385" t="s">
        <v>147</v>
      </c>
      <c r="B117" s="40" t="s">
        <v>287</v>
      </c>
      <c r="C117" s="338"/>
      <c r="D117" s="390"/>
      <c r="E117" s="352"/>
    </row>
    <row r="118" spans="1:5" ht="12" customHeight="1">
      <c r="A118" s="385" t="s">
        <v>149</v>
      </c>
      <c r="B118" s="40" t="s">
        <v>288</v>
      </c>
      <c r="C118" s="338"/>
      <c r="D118" s="390"/>
      <c r="E118" s="352"/>
    </row>
    <row r="119" spans="1:5" ht="45" customHeight="1">
      <c r="A119" s="389" t="s">
        <v>151</v>
      </c>
      <c r="B119" s="40" t="s">
        <v>289</v>
      </c>
      <c r="C119" s="338"/>
      <c r="D119" s="390"/>
      <c r="E119" s="352"/>
    </row>
    <row r="120" spans="1:5" ht="12.75" customHeight="1" thickBot="1">
      <c r="A120" s="370" t="s">
        <v>153</v>
      </c>
      <c r="B120" s="54" t="s">
        <v>290</v>
      </c>
      <c r="C120" s="346"/>
      <c r="D120" s="391"/>
      <c r="E120" s="347"/>
    </row>
    <row r="121" spans="1:5" ht="13.5" thickBot="1">
      <c r="A121" s="392" t="s">
        <v>155</v>
      </c>
      <c r="B121" s="107"/>
      <c r="C121" s="307">
        <f>C36+C54+C98+C103</f>
        <v>98000</v>
      </c>
      <c r="D121" s="308">
        <f>D36+D54+D98+D103</f>
        <v>40000</v>
      </c>
      <c r="E121" s="307">
        <f>E36+E54+E98+E103</f>
        <v>0</v>
      </c>
    </row>
    <row r="122" spans="1:3" ht="12.75">
      <c r="A122" s="393"/>
      <c r="B122" s="394"/>
      <c r="C122" s="395"/>
    </row>
    <row r="123" spans="1:3" ht="12.75">
      <c r="A123" s="396"/>
      <c r="B123" s="309"/>
      <c r="C123" s="397"/>
    </row>
    <row r="124" spans="1:3" ht="12.75">
      <c r="A124" s="398"/>
      <c r="B124" s="309"/>
      <c r="C124" s="399"/>
    </row>
    <row r="125" spans="1:3" ht="12.75">
      <c r="A125" s="398"/>
      <c r="B125" s="449"/>
      <c r="C125" s="449"/>
    </row>
    <row r="126" spans="1:3" ht="31.5" customHeight="1">
      <c r="A126" s="400"/>
      <c r="B126" s="309"/>
      <c r="C126" s="399"/>
    </row>
    <row r="127" spans="1:3" ht="12.75">
      <c r="A127" s="400"/>
      <c r="B127" s="309"/>
      <c r="C127" s="399"/>
    </row>
    <row r="128" spans="1:3" ht="12.75">
      <c r="A128" s="400"/>
      <c r="B128" s="309"/>
      <c r="C128" s="399"/>
    </row>
    <row r="129" spans="1:3" ht="12.75">
      <c r="A129" s="401"/>
      <c r="B129" s="440"/>
      <c r="C129" s="440"/>
    </row>
    <row r="130" spans="1:11" s="111" customFormat="1" ht="12.75">
      <c r="A130" s="402"/>
      <c r="B130" s="403"/>
      <c r="C130" s="404"/>
      <c r="D130" s="405"/>
      <c r="E130" s="332"/>
      <c r="F130" s="1"/>
      <c r="G130" s="1"/>
      <c r="H130" s="1"/>
      <c r="I130" s="1"/>
      <c r="J130" s="1"/>
      <c r="K130" s="1"/>
    </row>
    <row r="131" spans="1:11" s="111" customFormat="1" ht="12.75">
      <c r="A131" s="402"/>
      <c r="B131" s="403"/>
      <c r="C131" s="404"/>
      <c r="D131" s="405"/>
      <c r="E131" s="332"/>
      <c r="F131" s="1"/>
      <c r="G131" s="1"/>
      <c r="H131" s="1"/>
      <c r="I131" s="1"/>
      <c r="J131" s="1"/>
      <c r="K131" s="1"/>
    </row>
    <row r="132" spans="1:11" s="111" customFormat="1" ht="35.25" customHeight="1">
      <c r="A132" s="406"/>
      <c r="B132" s="403"/>
      <c r="C132" s="404"/>
      <c r="D132" s="405"/>
      <c r="E132" s="332"/>
      <c r="F132" s="1"/>
      <c r="G132" s="1"/>
      <c r="H132" s="1"/>
      <c r="I132" s="1"/>
      <c r="J132" s="1"/>
      <c r="K132" s="1"/>
    </row>
    <row r="133" spans="1:11" s="111" customFormat="1" ht="12.75">
      <c r="A133" s="407"/>
      <c r="B133" s="403"/>
      <c r="C133" s="404"/>
      <c r="D133" s="405"/>
      <c r="E133" s="332"/>
      <c r="F133" s="1"/>
      <c r="G133" s="1"/>
      <c r="H133" s="1"/>
      <c r="I133" s="1"/>
      <c r="J133" s="1"/>
      <c r="K133" s="1"/>
    </row>
    <row r="134" spans="1:11" s="111" customFormat="1" ht="12.75">
      <c r="A134" s="408"/>
      <c r="B134" s="409"/>
      <c r="C134" s="410"/>
      <c r="D134" s="405"/>
      <c r="E134" s="332"/>
      <c r="F134" s="1"/>
      <c r="G134" s="1"/>
      <c r="H134" s="1"/>
      <c r="I134" s="1"/>
      <c r="J134" s="1"/>
      <c r="K134" s="1"/>
    </row>
    <row r="135" spans="1:11" s="111" customFormat="1" ht="12.75">
      <c r="A135" s="411"/>
      <c r="B135" s="412"/>
      <c r="C135" s="413"/>
      <c r="D135" s="405"/>
      <c r="E135" s="332"/>
      <c r="F135" s="1"/>
      <c r="G135" s="1"/>
      <c r="H135" s="1"/>
      <c r="I135" s="1"/>
      <c r="J135" s="1"/>
      <c r="K135" s="1"/>
    </row>
    <row r="136" spans="1:11" s="111" customFormat="1" ht="12.75">
      <c r="A136" s="414"/>
      <c r="B136" s="412"/>
      <c r="C136" s="415"/>
      <c r="D136" s="405"/>
      <c r="E136" s="332"/>
      <c r="F136" s="1"/>
      <c r="G136" s="1"/>
      <c r="H136" s="1"/>
      <c r="I136" s="1"/>
      <c r="J136" s="1"/>
      <c r="K136" s="1"/>
    </row>
    <row r="137" spans="1:11" s="111" customFormat="1" ht="12.75">
      <c r="A137" s="414"/>
      <c r="B137" s="441"/>
      <c r="C137" s="441"/>
      <c r="D137" s="405"/>
      <c r="E137" s="332"/>
      <c r="F137" s="1"/>
      <c r="G137" s="1"/>
      <c r="H137" s="1"/>
      <c r="I137" s="1"/>
      <c r="J137" s="1"/>
      <c r="K137" s="1"/>
    </row>
    <row r="138" spans="1:11" s="111" customFormat="1" ht="12.75">
      <c r="A138" s="416"/>
      <c r="B138" s="412"/>
      <c r="C138" s="415"/>
      <c r="D138" s="405"/>
      <c r="E138" s="332"/>
      <c r="F138" s="1"/>
      <c r="G138" s="1"/>
      <c r="H138" s="1"/>
      <c r="I138" s="1"/>
      <c r="J138" s="1"/>
      <c r="K138" s="1"/>
    </row>
    <row r="139" spans="1:11" s="111" customFormat="1" ht="12.75">
      <c r="A139" s="416"/>
      <c r="B139" s="412"/>
      <c r="C139" s="415"/>
      <c r="D139" s="405"/>
      <c r="E139" s="332"/>
      <c r="F139" s="1"/>
      <c r="G139" s="1"/>
      <c r="H139" s="1"/>
      <c r="I139" s="1"/>
      <c r="J139" s="1"/>
      <c r="K139" s="1"/>
    </row>
    <row r="140" spans="1:11" s="111" customFormat="1" ht="12.75">
      <c r="A140" s="416"/>
      <c r="B140" s="412"/>
      <c r="C140" s="415"/>
      <c r="D140" s="405"/>
      <c r="E140" s="332"/>
      <c r="F140" s="1"/>
      <c r="G140" s="1"/>
      <c r="H140" s="1"/>
      <c r="I140" s="1"/>
      <c r="J140" s="1"/>
      <c r="K140" s="1"/>
    </row>
    <row r="141" spans="1:11" s="111" customFormat="1" ht="12.75">
      <c r="A141" s="417"/>
      <c r="B141" s="442"/>
      <c r="C141" s="442"/>
      <c r="D141" s="405"/>
      <c r="E141" s="332"/>
      <c r="F141" s="1"/>
      <c r="G141" s="1"/>
      <c r="H141" s="1"/>
      <c r="I141" s="1"/>
      <c r="J141" s="1"/>
      <c r="K141" s="1"/>
    </row>
    <row r="142" spans="1:11" s="111" customFormat="1" ht="12.75">
      <c r="A142" s="416"/>
      <c r="B142" s="412"/>
      <c r="C142" s="415"/>
      <c r="D142" s="405"/>
      <c r="E142" s="332"/>
      <c r="F142" s="1"/>
      <c r="G142" s="1"/>
      <c r="H142" s="1"/>
      <c r="I142" s="1"/>
      <c r="J142" s="1"/>
      <c r="K142" s="1"/>
    </row>
    <row r="143" spans="1:11" s="111" customFormat="1" ht="12.75">
      <c r="A143" s="400"/>
      <c r="B143" s="309"/>
      <c r="C143" s="309"/>
      <c r="D143" s="332"/>
      <c r="E143" s="332"/>
      <c r="F143" s="1"/>
      <c r="G143" s="1"/>
      <c r="H143" s="1"/>
      <c r="I143" s="1"/>
      <c r="J143" s="1"/>
      <c r="K143" s="1"/>
    </row>
    <row r="144" spans="1:11" s="111" customFormat="1" ht="12.75">
      <c r="A144" s="400"/>
      <c r="B144" s="309"/>
      <c r="C144" s="309"/>
      <c r="D144" s="332"/>
      <c r="E144" s="332"/>
      <c r="F144" s="1"/>
      <c r="G144" s="1"/>
      <c r="H144" s="1"/>
      <c r="I144" s="1"/>
      <c r="J144" s="1"/>
      <c r="K144" s="1"/>
    </row>
    <row r="145" spans="1:11" s="111" customFormat="1" ht="12.75">
      <c r="A145" s="418"/>
      <c r="B145" s="332"/>
      <c r="C145" s="332"/>
      <c r="D145" s="332"/>
      <c r="E145" s="332"/>
      <c r="F145" s="1"/>
      <c r="G145" s="1"/>
      <c r="H145" s="1"/>
      <c r="I145" s="1"/>
      <c r="J145" s="1"/>
      <c r="K145" s="1"/>
    </row>
    <row r="146" spans="1:11" s="111" customFormat="1" ht="12.75">
      <c r="A146" s="419"/>
      <c r="B146" s="332"/>
      <c r="C146" s="332"/>
      <c r="D146" s="332"/>
      <c r="E146" s="33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9" r:id="rId1"/>
  <rowBreaks count="1" manualBreakCount="1">
    <brk id="12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zoomScalePageLayoutView="0" workbookViewId="0" topLeftCell="A115">
      <selection activeCell="C85" sqref="C85"/>
    </sheetView>
  </sheetViews>
  <sheetFormatPr defaultColWidth="9.140625" defaultRowHeight="15"/>
  <cols>
    <col min="1" max="1" width="51.140625" style="331" customWidth="1"/>
    <col min="2" max="2" width="8.00390625" style="332" customWidth="1"/>
    <col min="3" max="3" width="9.57421875" style="332" customWidth="1"/>
    <col min="4" max="4" width="9.421875" style="332" customWidth="1"/>
    <col min="5" max="5" width="10.140625" style="332" customWidth="1"/>
  </cols>
  <sheetData>
    <row r="1" spans="1:5" ht="15">
      <c r="A1" s="309"/>
      <c r="B1" s="310"/>
      <c r="C1" s="310"/>
      <c r="D1" s="310"/>
      <c r="E1" s="310"/>
    </row>
    <row r="2" spans="1:5" ht="15" customHeight="1">
      <c r="A2" s="450" t="s">
        <v>156</v>
      </c>
      <c r="B2" s="450"/>
      <c r="C2" s="450"/>
      <c r="D2" s="450"/>
      <c r="E2" s="450"/>
    </row>
    <row r="3" spans="1:5" ht="15" customHeight="1">
      <c r="A3" s="421" t="s">
        <v>0</v>
      </c>
      <c r="B3" s="421"/>
      <c r="C3" s="421"/>
      <c r="D3" s="421"/>
      <c r="E3" s="421"/>
    </row>
    <row r="4" spans="1:5" ht="15">
      <c r="A4" s="451" t="s">
        <v>301</v>
      </c>
      <c r="B4" s="451"/>
      <c r="C4" s="451"/>
      <c r="D4" s="451"/>
      <c r="E4" s="451"/>
    </row>
    <row r="5" spans="1:5" ht="15.75" thickBot="1">
      <c r="A5" s="452"/>
      <c r="B5" s="452"/>
      <c r="C5" s="452"/>
      <c r="D5" s="452"/>
      <c r="E5" s="452"/>
    </row>
    <row r="6" spans="1:5" ht="15">
      <c r="A6" s="311"/>
      <c r="B6" s="312"/>
      <c r="C6" s="312" t="s">
        <v>174</v>
      </c>
      <c r="D6" s="313" t="s">
        <v>175</v>
      </c>
      <c r="E6" s="312" t="s">
        <v>176</v>
      </c>
    </row>
    <row r="7" spans="1:5" ht="15">
      <c r="A7" s="314" t="s">
        <v>157</v>
      </c>
      <c r="B7" s="315"/>
      <c r="C7" s="316"/>
      <c r="D7" s="317"/>
      <c r="E7" s="316"/>
    </row>
    <row r="8" spans="1:5" ht="15">
      <c r="A8" s="314" t="s">
        <v>158</v>
      </c>
      <c r="B8" s="315"/>
      <c r="C8" s="316">
        <f>C11</f>
        <v>102500</v>
      </c>
      <c r="D8" s="316">
        <f>D11</f>
        <v>113000</v>
      </c>
      <c r="E8" s="316">
        <f>E11</f>
        <v>114000</v>
      </c>
    </row>
    <row r="9" spans="1:5" ht="15">
      <c r="A9" s="318" t="s">
        <v>159</v>
      </c>
      <c r="B9" s="319"/>
      <c r="C9" s="320"/>
      <c r="D9" s="321"/>
      <c r="E9" s="320"/>
    </row>
    <row r="10" spans="1:5" ht="15">
      <c r="A10" s="314" t="s">
        <v>160</v>
      </c>
      <c r="B10" s="315"/>
      <c r="C10" s="316"/>
      <c r="D10" s="317"/>
      <c r="E10" s="316"/>
    </row>
    <row r="11" spans="1:5" ht="15">
      <c r="A11" s="314" t="s">
        <v>161</v>
      </c>
      <c r="B11" s="315"/>
      <c r="C11" s="316">
        <f>C24</f>
        <v>102500</v>
      </c>
      <c r="D11" s="316">
        <f>D24</f>
        <v>113000</v>
      </c>
      <c r="E11" s="316">
        <f>E24</f>
        <v>114000</v>
      </c>
    </row>
    <row r="12" spans="1:5" ht="15">
      <c r="A12" s="318" t="s">
        <v>162</v>
      </c>
      <c r="B12" s="315"/>
      <c r="C12" s="316"/>
      <c r="D12" s="317"/>
      <c r="E12" s="316"/>
    </row>
    <row r="13" spans="1:5" ht="45.75">
      <c r="A13" s="322" t="s">
        <v>163</v>
      </c>
      <c r="B13" s="315"/>
      <c r="C13" s="316"/>
      <c r="D13" s="317"/>
      <c r="E13" s="316"/>
    </row>
    <row r="14" spans="1:5" ht="15">
      <c r="A14" s="318" t="s">
        <v>164</v>
      </c>
      <c r="B14" s="323"/>
      <c r="C14" s="324"/>
      <c r="D14" s="325"/>
      <c r="E14" s="324"/>
    </row>
    <row r="15" spans="1:5" ht="15">
      <c r="A15" s="318" t="s">
        <v>165</v>
      </c>
      <c r="B15" s="323"/>
      <c r="C15" s="324"/>
      <c r="D15" s="325"/>
      <c r="E15" s="324"/>
    </row>
    <row r="16" spans="1:5" ht="15">
      <c r="A16" s="318" t="s">
        <v>166</v>
      </c>
      <c r="B16" s="323"/>
      <c r="C16" s="324"/>
      <c r="D16" s="325"/>
      <c r="E16" s="324"/>
    </row>
    <row r="17" spans="1:5" ht="15">
      <c r="A17" s="314" t="s">
        <v>167</v>
      </c>
      <c r="B17" s="323"/>
      <c r="C17" s="324"/>
      <c r="D17" s="325"/>
      <c r="E17" s="324"/>
    </row>
    <row r="18" spans="1:5" ht="15">
      <c r="A18" s="318" t="s">
        <v>168</v>
      </c>
      <c r="B18" s="323"/>
      <c r="C18" s="324"/>
      <c r="D18" s="325"/>
      <c r="E18" s="324"/>
    </row>
    <row r="19" spans="1:5" ht="15">
      <c r="A19" s="318"/>
      <c r="B19" s="326"/>
      <c r="C19" s="320"/>
      <c r="D19" s="321"/>
      <c r="E19" s="320"/>
    </row>
    <row r="20" spans="1:5" ht="15">
      <c r="A20" s="318"/>
      <c r="B20" s="326"/>
      <c r="C20" s="320"/>
      <c r="D20" s="321"/>
      <c r="E20" s="320"/>
    </row>
    <row r="21" spans="1:5" ht="15">
      <c r="A21" s="318" t="s">
        <v>169</v>
      </c>
      <c r="B21" s="323"/>
      <c r="C21" s="316"/>
      <c r="D21" s="317"/>
      <c r="E21" s="316"/>
    </row>
    <row r="22" spans="1:5" ht="15">
      <c r="A22" s="318" t="s">
        <v>170</v>
      </c>
      <c r="B22" s="323"/>
      <c r="C22" s="316"/>
      <c r="D22" s="317"/>
      <c r="E22" s="316"/>
    </row>
    <row r="23" spans="1:5" ht="15">
      <c r="A23" s="318" t="s">
        <v>171</v>
      </c>
      <c r="B23" s="323"/>
      <c r="C23" s="316"/>
      <c r="D23" s="317"/>
      <c r="E23" s="316"/>
    </row>
    <row r="24" spans="1:5" ht="15">
      <c r="A24" s="314" t="s">
        <v>172</v>
      </c>
      <c r="B24" s="323"/>
      <c r="C24" s="316">
        <f>C121</f>
        <v>102500</v>
      </c>
      <c r="D24" s="317">
        <f>D121</f>
        <v>113000</v>
      </c>
      <c r="E24" s="316">
        <f>E121</f>
        <v>114000</v>
      </c>
    </row>
    <row r="25" spans="1:5" ht="15.75" thickBot="1">
      <c r="A25" s="327" t="s">
        <v>173</v>
      </c>
      <c r="B25" s="328"/>
      <c r="C25" s="329"/>
      <c r="D25" s="330"/>
      <c r="E25" s="329"/>
    </row>
    <row r="27" spans="1:5" ht="15">
      <c r="A27" s="2" t="s">
        <v>1</v>
      </c>
      <c r="B27" s="2">
        <v>231</v>
      </c>
      <c r="C27" s="112"/>
      <c r="D27" s="113"/>
      <c r="E27" s="113"/>
    </row>
    <row r="28" spans="1:5" ht="15">
      <c r="A28" s="2" t="s">
        <v>2</v>
      </c>
      <c r="B28" s="2" t="s">
        <v>192</v>
      </c>
      <c r="C28" s="112"/>
      <c r="D28" s="113"/>
      <c r="E28" s="113"/>
    </row>
    <row r="29" spans="1:5" ht="15">
      <c r="A29" s="2" t="s">
        <v>3</v>
      </c>
      <c r="B29" s="2" t="s">
        <v>294</v>
      </c>
      <c r="C29" s="112"/>
      <c r="D29" s="113"/>
      <c r="E29" s="113"/>
    </row>
    <row r="30" spans="1:5" ht="15">
      <c r="A30" s="2" t="s">
        <v>203</v>
      </c>
      <c r="B30" s="92" t="s">
        <v>204</v>
      </c>
      <c r="C30" s="112"/>
      <c r="D30" s="113"/>
      <c r="E30" s="113"/>
    </row>
    <row r="31" spans="1:5" ht="15">
      <c r="A31" s="2" t="s">
        <v>4</v>
      </c>
      <c r="B31" s="2" t="s">
        <v>182</v>
      </c>
      <c r="C31" s="112"/>
      <c r="D31" s="113"/>
      <c r="E31" s="113"/>
    </row>
    <row r="32" spans="1:5" ht="15.75" thickBot="1">
      <c r="A32" s="3" t="s">
        <v>5</v>
      </c>
      <c r="B32" s="2" t="s">
        <v>6</v>
      </c>
      <c r="C32" s="112"/>
      <c r="D32" s="113"/>
      <c r="E32" s="114" t="s">
        <v>7</v>
      </c>
    </row>
    <row r="33" spans="1:5" ht="15" customHeight="1">
      <c r="A33" s="443" t="s">
        <v>295</v>
      </c>
      <c r="B33" s="294"/>
      <c r="C33" s="446">
        <v>2012</v>
      </c>
      <c r="D33" s="446">
        <v>2013</v>
      </c>
      <c r="E33" s="446">
        <v>2014</v>
      </c>
    </row>
    <row r="34" spans="1:5" ht="15">
      <c r="A34" s="444"/>
      <c r="B34" s="93" t="s">
        <v>205</v>
      </c>
      <c r="C34" s="447"/>
      <c r="D34" s="447"/>
      <c r="E34" s="447"/>
    </row>
    <row r="35" spans="1:5" ht="15.75" thickBot="1">
      <c r="A35" s="445"/>
      <c r="B35" s="295"/>
      <c r="C35" s="448"/>
      <c r="D35" s="448"/>
      <c r="E35" s="448"/>
    </row>
    <row r="36" spans="1:5" ht="15.75" thickBot="1">
      <c r="A36" s="333" t="s">
        <v>8</v>
      </c>
      <c r="B36" s="94" t="s">
        <v>206</v>
      </c>
      <c r="C36" s="334">
        <f>C37+C43+C49</f>
        <v>0</v>
      </c>
      <c r="D36" s="334">
        <f>D37+D43+D49</f>
        <v>0</v>
      </c>
      <c r="E36" s="334">
        <f>E37+E43+E49</f>
        <v>0</v>
      </c>
    </row>
    <row r="37" spans="1:5" ht="15">
      <c r="A37" s="335" t="s">
        <v>9</v>
      </c>
      <c r="B37" s="95" t="s">
        <v>207</v>
      </c>
      <c r="C37" s="336">
        <f>C38+C39+C40+C41+C42</f>
        <v>0</v>
      </c>
      <c r="D37" s="336">
        <f>D38+D39+D40+D41+D42</f>
        <v>0</v>
      </c>
      <c r="E37" s="336">
        <f>E38+E39+E40+E41+E42</f>
        <v>0</v>
      </c>
    </row>
    <row r="38" spans="1:5" ht="15">
      <c r="A38" s="337" t="s">
        <v>10</v>
      </c>
      <c r="B38" s="296" t="s">
        <v>208</v>
      </c>
      <c r="C38" s="338"/>
      <c r="D38" s="339"/>
      <c r="E38" s="339"/>
    </row>
    <row r="39" spans="1:5" ht="15">
      <c r="A39" s="337" t="s">
        <v>12</v>
      </c>
      <c r="B39" s="296" t="s">
        <v>209</v>
      </c>
      <c r="C39" s="338"/>
      <c r="D39" s="339"/>
      <c r="E39" s="339"/>
    </row>
    <row r="40" spans="1:5" ht="22.5">
      <c r="A40" s="340" t="s">
        <v>14</v>
      </c>
      <c r="B40" s="96" t="s">
        <v>210</v>
      </c>
      <c r="C40" s="338"/>
      <c r="D40" s="339"/>
      <c r="E40" s="339"/>
    </row>
    <row r="41" spans="1:5" ht="22.5">
      <c r="A41" s="340" t="s">
        <v>16</v>
      </c>
      <c r="B41" s="96" t="s">
        <v>211</v>
      </c>
      <c r="C41" s="338"/>
      <c r="D41" s="339"/>
      <c r="E41" s="339"/>
    </row>
    <row r="42" spans="1:5" ht="22.5">
      <c r="A42" s="340" t="s">
        <v>18</v>
      </c>
      <c r="B42" s="96" t="s">
        <v>212</v>
      </c>
      <c r="C42" s="338"/>
      <c r="D42" s="339"/>
      <c r="E42" s="339"/>
    </row>
    <row r="43" spans="1:5" ht="15">
      <c r="A43" s="341" t="s">
        <v>20</v>
      </c>
      <c r="B43" s="20" t="s">
        <v>213</v>
      </c>
      <c r="C43" s="338">
        <f>SUM(C44:C48)</f>
        <v>0</v>
      </c>
      <c r="D43" s="338">
        <f>SUM(D44:D48)</f>
        <v>0</v>
      </c>
      <c r="E43" s="338">
        <f>SUM(E44:E48)</f>
        <v>0</v>
      </c>
    </row>
    <row r="44" spans="1:5" ht="15">
      <c r="A44" s="341" t="s">
        <v>21</v>
      </c>
      <c r="B44" s="97" t="s">
        <v>214</v>
      </c>
      <c r="C44" s="338"/>
      <c r="D44" s="338"/>
      <c r="E44" s="338"/>
    </row>
    <row r="45" spans="1:5" ht="15">
      <c r="A45" s="342" t="s">
        <v>23</v>
      </c>
      <c r="B45" s="98" t="s">
        <v>215</v>
      </c>
      <c r="C45" s="338"/>
      <c r="D45" s="339"/>
      <c r="E45" s="339"/>
    </row>
    <row r="46" spans="1:5" ht="15">
      <c r="A46" s="343" t="s">
        <v>25</v>
      </c>
      <c r="B46" s="97" t="s">
        <v>216</v>
      </c>
      <c r="C46" s="338"/>
      <c r="D46" s="339"/>
      <c r="E46" s="339"/>
    </row>
    <row r="47" spans="1:5" ht="15">
      <c r="A47" s="343" t="s">
        <v>27</v>
      </c>
      <c r="B47" s="97" t="s">
        <v>217</v>
      </c>
      <c r="C47" s="338"/>
      <c r="D47" s="339"/>
      <c r="E47" s="339"/>
    </row>
    <row r="48" spans="1:5" ht="15">
      <c r="A48" s="344" t="s">
        <v>29</v>
      </c>
      <c r="B48" s="98" t="s">
        <v>218</v>
      </c>
      <c r="C48" s="338"/>
      <c r="D48" s="339"/>
      <c r="E48" s="339"/>
    </row>
    <row r="49" spans="1:5" ht="15">
      <c r="A49" s="341" t="s">
        <v>31</v>
      </c>
      <c r="B49" s="20" t="s">
        <v>219</v>
      </c>
      <c r="C49" s="338">
        <f>C50+C51+C52+C53</f>
        <v>0</v>
      </c>
      <c r="D49" s="338">
        <f>D50+D51+D52+D53</f>
        <v>0</v>
      </c>
      <c r="E49" s="338">
        <f>E50+E51+E52+E53</f>
        <v>0</v>
      </c>
    </row>
    <row r="50" spans="1:5" ht="15">
      <c r="A50" s="343" t="s">
        <v>32</v>
      </c>
      <c r="B50" s="97" t="s">
        <v>220</v>
      </c>
      <c r="C50" s="338"/>
      <c r="D50" s="339"/>
      <c r="E50" s="339"/>
    </row>
    <row r="51" spans="1:5" ht="22.5">
      <c r="A51" s="340" t="s">
        <v>14</v>
      </c>
      <c r="B51" s="20" t="s">
        <v>221</v>
      </c>
      <c r="C51" s="338"/>
      <c r="D51" s="339"/>
      <c r="E51" s="339"/>
    </row>
    <row r="52" spans="1:5" ht="22.5">
      <c r="A52" s="340" t="s">
        <v>16</v>
      </c>
      <c r="B52" s="20" t="s">
        <v>222</v>
      </c>
      <c r="C52" s="338"/>
      <c r="D52" s="339"/>
      <c r="E52" s="339"/>
    </row>
    <row r="53" spans="1:5" ht="23.25" thickBot="1">
      <c r="A53" s="345" t="s">
        <v>35</v>
      </c>
      <c r="B53" s="93" t="s">
        <v>223</v>
      </c>
      <c r="C53" s="346"/>
      <c r="D53" s="347"/>
      <c r="E53" s="347"/>
    </row>
    <row r="54" spans="1:5" ht="15.75" thickBot="1">
      <c r="A54" s="348" t="s">
        <v>37</v>
      </c>
      <c r="B54" s="99" t="s">
        <v>224</v>
      </c>
      <c r="C54" s="334">
        <f>C55+C58+C61+C66+C78</f>
        <v>102500</v>
      </c>
      <c r="D54" s="349">
        <f>D55+D58+D61+D66+D78</f>
        <v>113000</v>
      </c>
      <c r="E54" s="334">
        <f>E55+E58+E61+E66+E78</f>
        <v>114000</v>
      </c>
    </row>
    <row r="55" spans="1:5" ht="15">
      <c r="A55" s="335" t="s">
        <v>38</v>
      </c>
      <c r="B55" s="100" t="s">
        <v>225</v>
      </c>
      <c r="C55" s="336">
        <f>C56+C57</f>
        <v>0</v>
      </c>
      <c r="D55" s="350">
        <f>D56+D57</f>
        <v>0</v>
      </c>
      <c r="E55" s="336">
        <f>E56+E57</f>
        <v>0</v>
      </c>
    </row>
    <row r="56" spans="1:5" ht="15">
      <c r="A56" s="351" t="s">
        <v>39</v>
      </c>
      <c r="B56" s="101" t="s">
        <v>226</v>
      </c>
      <c r="C56" s="352"/>
      <c r="D56" s="353"/>
      <c r="E56" s="338"/>
    </row>
    <row r="57" spans="1:5" ht="22.5">
      <c r="A57" s="354" t="s">
        <v>40</v>
      </c>
      <c r="B57" s="16" t="s">
        <v>227</v>
      </c>
      <c r="C57" s="338"/>
      <c r="D57" s="353"/>
      <c r="E57" s="338"/>
    </row>
    <row r="58" spans="1:5" ht="15">
      <c r="A58" s="335" t="s">
        <v>42</v>
      </c>
      <c r="B58" s="100" t="s">
        <v>228</v>
      </c>
      <c r="C58" s="338">
        <f>C59+C60</f>
        <v>0</v>
      </c>
      <c r="D58" s="338">
        <f>D59+D60</f>
        <v>0</v>
      </c>
      <c r="E58" s="338">
        <f>E59+E60</f>
        <v>0</v>
      </c>
    </row>
    <row r="59" spans="1:5" ht="15">
      <c r="A59" s="335" t="s">
        <v>43</v>
      </c>
      <c r="B59" s="101" t="s">
        <v>229</v>
      </c>
      <c r="C59" s="338"/>
      <c r="D59" s="353"/>
      <c r="E59" s="338"/>
    </row>
    <row r="60" spans="1:5" ht="15">
      <c r="A60" s="355" t="s">
        <v>45</v>
      </c>
      <c r="B60" s="102" t="s">
        <v>230</v>
      </c>
      <c r="C60" s="338"/>
      <c r="D60" s="353"/>
      <c r="E60" s="338"/>
    </row>
    <row r="61" spans="1:5" ht="15">
      <c r="A61" s="341" t="s">
        <v>47</v>
      </c>
      <c r="B61" s="16" t="s">
        <v>231</v>
      </c>
      <c r="C61" s="338">
        <f>C62+C63+C64+C65</f>
        <v>0</v>
      </c>
      <c r="D61" s="353">
        <f>D62+D63+D64+D65</f>
        <v>0</v>
      </c>
      <c r="E61" s="338">
        <f>E62+E63+E64+E65</f>
        <v>0</v>
      </c>
    </row>
    <row r="62" spans="1:5" ht="15">
      <c r="A62" s="337" t="s">
        <v>48</v>
      </c>
      <c r="B62" s="297" t="s">
        <v>232</v>
      </c>
      <c r="C62" s="338"/>
      <c r="D62" s="356"/>
      <c r="E62" s="339"/>
    </row>
    <row r="63" spans="1:5" ht="15">
      <c r="A63" s="337" t="s">
        <v>50</v>
      </c>
      <c r="B63" s="297" t="s">
        <v>233</v>
      </c>
      <c r="C63" s="338"/>
      <c r="D63" s="356"/>
      <c r="E63" s="339"/>
    </row>
    <row r="64" spans="1:5" ht="15">
      <c r="A64" s="337" t="s">
        <v>52</v>
      </c>
      <c r="B64" s="297" t="s">
        <v>234</v>
      </c>
      <c r="C64" s="338"/>
      <c r="D64" s="356"/>
      <c r="E64" s="339"/>
    </row>
    <row r="65" spans="1:5" ht="15">
      <c r="A65" s="337" t="s">
        <v>54</v>
      </c>
      <c r="B65" s="297" t="s">
        <v>235</v>
      </c>
      <c r="C65" s="338"/>
      <c r="D65" s="356"/>
      <c r="E65" s="339"/>
    </row>
    <row r="66" spans="1:5" ht="15">
      <c r="A66" s="341" t="s">
        <v>56</v>
      </c>
      <c r="B66" s="16" t="s">
        <v>236</v>
      </c>
      <c r="C66" s="338">
        <f>C67+C68+C69+C70+C71+C72+C73+C74+C75+C76+C77</f>
        <v>25000</v>
      </c>
      <c r="D66" s="353">
        <f>D67+D68+D69+D70+D71+D72+D73+D74+D75+D76+D77</f>
        <v>33000</v>
      </c>
      <c r="E66" s="338">
        <f>E67+E68+E69+E70+E71+E72+E73+E74+E75+E76+E77</f>
        <v>34000</v>
      </c>
    </row>
    <row r="67" spans="1:5" ht="15">
      <c r="A67" s="357" t="s">
        <v>57</v>
      </c>
      <c r="B67" s="16" t="s">
        <v>237</v>
      </c>
      <c r="C67" s="338"/>
      <c r="D67" s="353"/>
      <c r="E67" s="338"/>
    </row>
    <row r="68" spans="1:5" ht="15">
      <c r="A68" s="341" t="s">
        <v>59</v>
      </c>
      <c r="B68" s="16" t="s">
        <v>238</v>
      </c>
      <c r="C68" s="338"/>
      <c r="D68" s="353"/>
      <c r="E68" s="338"/>
    </row>
    <row r="69" spans="1:5" ht="15">
      <c r="A69" s="358" t="s">
        <v>61</v>
      </c>
      <c r="B69" s="16" t="s">
        <v>239</v>
      </c>
      <c r="C69" s="338"/>
      <c r="D69" s="353"/>
      <c r="E69" s="338"/>
    </row>
    <row r="70" spans="1:5" ht="15">
      <c r="A70" s="341" t="s">
        <v>63</v>
      </c>
      <c r="B70" s="16" t="s">
        <v>240</v>
      </c>
      <c r="C70" s="338"/>
      <c r="D70" s="353"/>
      <c r="E70" s="338"/>
    </row>
    <row r="71" spans="1:5" ht="15">
      <c r="A71" s="341" t="s">
        <v>65</v>
      </c>
      <c r="B71" s="16" t="s">
        <v>241</v>
      </c>
      <c r="C71" s="338"/>
      <c r="D71" s="356"/>
      <c r="E71" s="339"/>
    </row>
    <row r="72" spans="1:5" ht="15">
      <c r="A72" s="359" t="s">
        <v>67</v>
      </c>
      <c r="B72" s="16" t="s">
        <v>242</v>
      </c>
      <c r="C72" s="338">
        <v>12000</v>
      </c>
      <c r="D72" s="360">
        <v>13000</v>
      </c>
      <c r="E72" s="361">
        <v>14000</v>
      </c>
    </row>
    <row r="73" spans="1:5" ht="15">
      <c r="A73" s="359" t="s">
        <v>69</v>
      </c>
      <c r="B73" s="16" t="s">
        <v>243</v>
      </c>
      <c r="C73" s="338">
        <v>13000</v>
      </c>
      <c r="D73" s="353">
        <v>20000</v>
      </c>
      <c r="E73" s="338">
        <v>20000</v>
      </c>
    </row>
    <row r="74" spans="1:5" ht="15">
      <c r="A74" s="362" t="s">
        <v>71</v>
      </c>
      <c r="B74" s="16" t="s">
        <v>244</v>
      </c>
      <c r="C74" s="338"/>
      <c r="D74" s="353"/>
      <c r="E74" s="338"/>
    </row>
    <row r="75" spans="1:5" ht="15">
      <c r="A75" s="340" t="s">
        <v>73</v>
      </c>
      <c r="B75" s="298" t="s">
        <v>245</v>
      </c>
      <c r="C75" s="338"/>
      <c r="D75" s="353"/>
      <c r="E75" s="338"/>
    </row>
    <row r="76" spans="1:5" ht="22.5">
      <c r="A76" s="340" t="s">
        <v>75</v>
      </c>
      <c r="B76" s="299" t="s">
        <v>246</v>
      </c>
      <c r="C76" s="338"/>
      <c r="D76" s="353"/>
      <c r="E76" s="338"/>
    </row>
    <row r="77" spans="1:5" ht="22.5">
      <c r="A77" s="340" t="s">
        <v>77</v>
      </c>
      <c r="B77" s="299" t="s">
        <v>247</v>
      </c>
      <c r="C77" s="338"/>
      <c r="D77" s="353"/>
      <c r="E77" s="338"/>
    </row>
    <row r="78" spans="1:5" ht="15">
      <c r="A78" s="341" t="s">
        <v>79</v>
      </c>
      <c r="B78" s="103" t="s">
        <v>248</v>
      </c>
      <c r="C78" s="338">
        <f>C79+C80+C81+C82+C83+C84+C85+C87+C88+C89+C90+C91+C92+C93+C94+C86+C95+C96+C97</f>
        <v>77500</v>
      </c>
      <c r="D78" s="353">
        <f>D79+D80+D81+D82+D83+D84+D85+D87+D88+D89+D90+D91+D92+D93+D94+D86+D95+D96+D97</f>
        <v>80000</v>
      </c>
      <c r="E78" s="338">
        <f>E79+E80+E81+E82+E83+E84+E85+E87+E88+E89+E90+E91+E92+E93+E94+E86+E95+E96+E97</f>
        <v>80000</v>
      </c>
    </row>
    <row r="79" spans="1:5" ht="15">
      <c r="A79" s="357" t="s">
        <v>80</v>
      </c>
      <c r="B79" s="16" t="s">
        <v>249</v>
      </c>
      <c r="C79" s="338"/>
      <c r="D79" s="356"/>
      <c r="E79" s="339"/>
    </row>
    <row r="80" spans="1:5" ht="15">
      <c r="A80" s="357" t="s">
        <v>82</v>
      </c>
      <c r="B80" s="16" t="s">
        <v>250</v>
      </c>
      <c r="C80" s="338"/>
      <c r="D80" s="353"/>
      <c r="E80" s="338"/>
    </row>
    <row r="81" spans="1:5" ht="15">
      <c r="A81" s="357" t="s">
        <v>84</v>
      </c>
      <c r="B81" s="16" t="s">
        <v>251</v>
      </c>
      <c r="C81" s="338"/>
      <c r="D81" s="356"/>
      <c r="E81" s="339"/>
    </row>
    <row r="82" spans="1:5" ht="15">
      <c r="A82" s="363" t="s">
        <v>86</v>
      </c>
      <c r="B82" s="27" t="s">
        <v>252</v>
      </c>
      <c r="C82" s="338"/>
      <c r="D82" s="356"/>
      <c r="E82" s="339"/>
    </row>
    <row r="83" spans="1:5" ht="15">
      <c r="A83" s="363" t="s">
        <v>88</v>
      </c>
      <c r="B83" s="27" t="s">
        <v>253</v>
      </c>
      <c r="C83" s="338"/>
      <c r="D83" s="356"/>
      <c r="E83" s="339"/>
    </row>
    <row r="84" spans="1:5" ht="15">
      <c r="A84" s="364" t="s">
        <v>90</v>
      </c>
      <c r="B84" s="104" t="s">
        <v>254</v>
      </c>
      <c r="C84" s="338">
        <f>80000-2500</f>
        <v>77500</v>
      </c>
      <c r="D84" s="353">
        <v>80000</v>
      </c>
      <c r="E84" s="338">
        <v>80000</v>
      </c>
    </row>
    <row r="85" spans="1:5" ht="15">
      <c r="A85" s="340" t="s">
        <v>92</v>
      </c>
      <c r="B85" s="27" t="s">
        <v>255</v>
      </c>
      <c r="C85" s="338"/>
      <c r="D85" s="356"/>
      <c r="E85" s="339"/>
    </row>
    <row r="86" spans="1:5" ht="33.75">
      <c r="A86" s="365" t="s">
        <v>94</v>
      </c>
      <c r="B86" s="27" t="s">
        <v>256</v>
      </c>
      <c r="C86" s="338"/>
      <c r="D86" s="356"/>
      <c r="E86" s="339"/>
    </row>
    <row r="87" spans="1:5" ht="15">
      <c r="A87" s="366" t="s">
        <v>96</v>
      </c>
      <c r="B87" s="298" t="s">
        <v>257</v>
      </c>
      <c r="C87" s="338"/>
      <c r="D87" s="356"/>
      <c r="E87" s="339"/>
    </row>
    <row r="88" spans="1:5" ht="15">
      <c r="A88" s="366" t="s">
        <v>98</v>
      </c>
      <c r="B88" s="298" t="s">
        <v>258</v>
      </c>
      <c r="C88" s="338"/>
      <c r="D88" s="356"/>
      <c r="E88" s="339"/>
    </row>
    <row r="89" spans="1:5" ht="15">
      <c r="A89" s="367" t="s">
        <v>100</v>
      </c>
      <c r="B89" s="298" t="s">
        <v>259</v>
      </c>
      <c r="C89" s="338"/>
      <c r="D89" s="356"/>
      <c r="E89" s="339"/>
    </row>
    <row r="90" spans="1:5" ht="15">
      <c r="A90" s="366" t="s">
        <v>102</v>
      </c>
      <c r="B90" s="298" t="s">
        <v>260</v>
      </c>
      <c r="C90" s="338"/>
      <c r="D90" s="356"/>
      <c r="E90" s="339"/>
    </row>
    <row r="91" spans="1:5" ht="23.25">
      <c r="A91" s="367" t="s">
        <v>104</v>
      </c>
      <c r="B91" s="298" t="s">
        <v>261</v>
      </c>
      <c r="C91" s="338"/>
      <c r="D91" s="356"/>
      <c r="E91" s="339"/>
    </row>
    <row r="92" spans="1:5" ht="22.5">
      <c r="A92" s="365" t="s">
        <v>106</v>
      </c>
      <c r="B92" s="298" t="s">
        <v>262</v>
      </c>
      <c r="C92" s="338"/>
      <c r="D92" s="356"/>
      <c r="E92" s="339"/>
    </row>
    <row r="93" spans="1:5" ht="15">
      <c r="A93" s="365" t="s">
        <v>73</v>
      </c>
      <c r="B93" s="298" t="s">
        <v>263</v>
      </c>
      <c r="C93" s="338"/>
      <c r="D93" s="356"/>
      <c r="E93" s="339"/>
    </row>
    <row r="94" spans="1:5" ht="15">
      <c r="A94" s="365" t="s">
        <v>109</v>
      </c>
      <c r="B94" s="298" t="s">
        <v>264</v>
      </c>
      <c r="C94" s="338"/>
      <c r="D94" s="356"/>
      <c r="E94" s="339"/>
    </row>
    <row r="95" spans="1:5" ht="33.75">
      <c r="A95" s="368" t="s">
        <v>111</v>
      </c>
      <c r="B95" s="300" t="s">
        <v>265</v>
      </c>
      <c r="C95" s="338"/>
      <c r="D95" s="356"/>
      <c r="E95" s="339"/>
    </row>
    <row r="96" spans="1:5" ht="15">
      <c r="A96" s="368" t="s">
        <v>113</v>
      </c>
      <c r="B96" s="300" t="s">
        <v>266</v>
      </c>
      <c r="C96" s="338"/>
      <c r="D96" s="356"/>
      <c r="E96" s="339"/>
    </row>
    <row r="97" spans="1:5" ht="23.25" thickBot="1">
      <c r="A97" s="368" t="s">
        <v>115</v>
      </c>
      <c r="B97" s="300" t="s">
        <v>267</v>
      </c>
      <c r="C97" s="338"/>
      <c r="D97" s="369"/>
      <c r="E97" s="346"/>
    </row>
    <row r="98" spans="1:5" ht="15.75" thickBot="1">
      <c r="A98" s="348" t="s">
        <v>117</v>
      </c>
      <c r="B98" s="99" t="s">
        <v>268</v>
      </c>
      <c r="C98" s="334">
        <f>C99+C100+C101+C102</f>
        <v>0</v>
      </c>
      <c r="D98" s="349">
        <f>D99+D100+D101+D102</f>
        <v>0</v>
      </c>
      <c r="E98" s="334">
        <f>E99+E100+E101+E102</f>
        <v>0</v>
      </c>
    </row>
    <row r="99" spans="1:5" ht="15">
      <c r="A99" s="370" t="s">
        <v>118</v>
      </c>
      <c r="B99" s="93" t="s">
        <v>269</v>
      </c>
      <c r="C99" s="336"/>
      <c r="D99" s="371"/>
      <c r="E99" s="372"/>
    </row>
    <row r="100" spans="1:5" ht="15">
      <c r="A100" s="373" t="s">
        <v>120</v>
      </c>
      <c r="B100" s="20" t="s">
        <v>270</v>
      </c>
      <c r="C100" s="338"/>
      <c r="D100" s="374"/>
      <c r="E100" s="361"/>
    </row>
    <row r="101" spans="1:5" ht="15">
      <c r="A101" s="370" t="s">
        <v>122</v>
      </c>
      <c r="B101" s="93" t="s">
        <v>271</v>
      </c>
      <c r="C101" s="346"/>
      <c r="D101" s="375"/>
      <c r="E101" s="376"/>
    </row>
    <row r="102" spans="1:5" ht="34.5" thickBot="1">
      <c r="A102" s="377" t="s">
        <v>111</v>
      </c>
      <c r="B102" s="105" t="s">
        <v>272</v>
      </c>
      <c r="C102" s="378"/>
      <c r="D102" s="379"/>
      <c r="E102" s="347"/>
    </row>
    <row r="103" spans="1:5" ht="15.75" thickBot="1">
      <c r="A103" s="333" t="s">
        <v>125</v>
      </c>
      <c r="B103" s="106" t="s">
        <v>273</v>
      </c>
      <c r="C103" s="334">
        <f>C104+C109</f>
        <v>0</v>
      </c>
      <c r="D103" s="380">
        <f>D104+D109</f>
        <v>0</v>
      </c>
      <c r="E103" s="334">
        <f>E104+E109</f>
        <v>0</v>
      </c>
    </row>
    <row r="104" spans="1:5" ht="15">
      <c r="A104" s="381" t="s">
        <v>126</v>
      </c>
      <c r="B104" s="42" t="s">
        <v>274</v>
      </c>
      <c r="C104" s="336">
        <f>C108+C107+C106+C105</f>
        <v>0</v>
      </c>
      <c r="D104" s="382">
        <f>D108+D107+D106+D105</f>
        <v>0</v>
      </c>
      <c r="E104" s="336">
        <f>E108+E107+E106+E105</f>
        <v>0</v>
      </c>
    </row>
    <row r="105" spans="1:5" ht="33.75">
      <c r="A105" s="383" t="s">
        <v>127</v>
      </c>
      <c r="B105" s="42" t="s">
        <v>275</v>
      </c>
      <c r="C105" s="338"/>
      <c r="D105" s="384"/>
      <c r="E105" s="339"/>
    </row>
    <row r="106" spans="1:5" ht="22.5">
      <c r="A106" s="383" t="s">
        <v>18</v>
      </c>
      <c r="B106" s="42" t="s">
        <v>276</v>
      </c>
      <c r="C106" s="338"/>
      <c r="D106" s="384"/>
      <c r="E106" s="339"/>
    </row>
    <row r="107" spans="1:5" ht="15">
      <c r="A107" s="383" t="s">
        <v>130</v>
      </c>
      <c r="B107" s="42" t="s">
        <v>277</v>
      </c>
      <c r="C107" s="338"/>
      <c r="D107" s="384"/>
      <c r="E107" s="339"/>
    </row>
    <row r="108" spans="1:5" ht="15">
      <c r="A108" s="385" t="s">
        <v>132</v>
      </c>
      <c r="B108" s="40" t="s">
        <v>278</v>
      </c>
      <c r="C108" s="338"/>
      <c r="D108" s="384"/>
      <c r="E108" s="339"/>
    </row>
    <row r="109" spans="1:5" ht="15">
      <c r="A109" s="385" t="s">
        <v>134</v>
      </c>
      <c r="B109" s="40" t="s">
        <v>279</v>
      </c>
      <c r="C109" s="338">
        <f>C112+C113+C115+C116+C117+C118+C120+C119+C111+C110+C114</f>
        <v>0</v>
      </c>
      <c r="D109" s="353">
        <f>D112+D113+D115+D116+D117+D118+D120+D119+D111+D110+D114</f>
        <v>0</v>
      </c>
      <c r="E109" s="386">
        <f>E112+E113+E115+E116+E117+E118+E120+E119+E111+E110+E114</f>
        <v>0</v>
      </c>
    </row>
    <row r="110" spans="1:5" ht="33.75">
      <c r="A110" s="383" t="s">
        <v>127</v>
      </c>
      <c r="B110" s="40" t="s">
        <v>280</v>
      </c>
      <c r="C110" s="338"/>
      <c r="D110" s="384"/>
      <c r="E110" s="339"/>
    </row>
    <row r="111" spans="1:5" ht="22.5">
      <c r="A111" s="383" t="s">
        <v>18</v>
      </c>
      <c r="B111" s="40" t="s">
        <v>281</v>
      </c>
      <c r="C111" s="338"/>
      <c r="D111" s="384"/>
      <c r="E111" s="339"/>
    </row>
    <row r="112" spans="1:5" ht="15">
      <c r="A112" s="387" t="s">
        <v>137</v>
      </c>
      <c r="B112" s="40" t="s">
        <v>282</v>
      </c>
      <c r="C112" s="338"/>
      <c r="D112" s="384"/>
      <c r="E112" s="339"/>
    </row>
    <row r="113" spans="1:5" ht="15">
      <c r="A113" s="388" t="s">
        <v>139</v>
      </c>
      <c r="B113" s="42" t="s">
        <v>283</v>
      </c>
      <c r="C113" s="338"/>
      <c r="D113" s="384"/>
      <c r="E113" s="339"/>
    </row>
    <row r="114" spans="1:5" ht="33.75">
      <c r="A114" s="389" t="s">
        <v>141</v>
      </c>
      <c r="B114" s="42" t="s">
        <v>284</v>
      </c>
      <c r="C114" s="338"/>
      <c r="D114" s="384"/>
      <c r="E114" s="339"/>
    </row>
    <row r="115" spans="1:5" ht="15">
      <c r="A115" s="385" t="s">
        <v>143</v>
      </c>
      <c r="B115" s="40" t="s">
        <v>285</v>
      </c>
      <c r="C115" s="338"/>
      <c r="D115" s="384"/>
      <c r="E115" s="339"/>
    </row>
    <row r="116" spans="1:5" ht="15">
      <c r="A116" s="385" t="s">
        <v>145</v>
      </c>
      <c r="B116" s="40" t="s">
        <v>286</v>
      </c>
      <c r="C116" s="338"/>
      <c r="D116" s="384"/>
      <c r="E116" s="339"/>
    </row>
    <row r="117" spans="1:5" ht="15">
      <c r="A117" s="385" t="s">
        <v>147</v>
      </c>
      <c r="B117" s="40" t="s">
        <v>287</v>
      </c>
      <c r="C117" s="338"/>
      <c r="D117" s="390"/>
      <c r="E117" s="352"/>
    </row>
    <row r="118" spans="1:5" ht="15">
      <c r="A118" s="385" t="s">
        <v>149</v>
      </c>
      <c r="B118" s="40" t="s">
        <v>288</v>
      </c>
      <c r="C118" s="338"/>
      <c r="D118" s="390"/>
      <c r="E118" s="352"/>
    </row>
    <row r="119" spans="1:5" ht="45">
      <c r="A119" s="389" t="s">
        <v>151</v>
      </c>
      <c r="B119" s="40" t="s">
        <v>289</v>
      </c>
      <c r="C119" s="338"/>
      <c r="D119" s="390"/>
      <c r="E119" s="352"/>
    </row>
    <row r="120" spans="1:5" ht="15.75" thickBot="1">
      <c r="A120" s="370" t="s">
        <v>153</v>
      </c>
      <c r="B120" s="54" t="s">
        <v>290</v>
      </c>
      <c r="C120" s="346"/>
      <c r="D120" s="391"/>
      <c r="E120" s="347"/>
    </row>
    <row r="121" spans="1:5" ht="15.75" thickBot="1">
      <c r="A121" s="392" t="s">
        <v>155</v>
      </c>
      <c r="B121" s="107"/>
      <c r="C121" s="307">
        <f>C36+C54+C98+C103</f>
        <v>102500</v>
      </c>
      <c r="D121" s="308">
        <f>D36+D54+D98+D103</f>
        <v>113000</v>
      </c>
      <c r="E121" s="307">
        <f>E36+E54+E98+E103</f>
        <v>114000</v>
      </c>
    </row>
    <row r="122" spans="1:3" ht="15">
      <c r="A122" s="393"/>
      <c r="B122" s="394"/>
      <c r="C122" s="395"/>
    </row>
    <row r="123" spans="1:3" ht="15">
      <c r="A123" s="396"/>
      <c r="B123" s="309"/>
      <c r="C123" s="397"/>
    </row>
    <row r="124" spans="1:3" ht="15">
      <c r="A124" s="398"/>
      <c r="B124" s="309"/>
      <c r="C124" s="399"/>
    </row>
    <row r="125" spans="1:3" ht="15">
      <c r="A125" s="398"/>
      <c r="B125" s="449"/>
      <c r="C125" s="449"/>
    </row>
    <row r="126" spans="1:3" ht="15">
      <c r="A126" s="400"/>
      <c r="B126" s="309"/>
      <c r="C126" s="399"/>
    </row>
    <row r="127" spans="1:3" ht="15">
      <c r="A127" s="400"/>
      <c r="B127" s="309"/>
      <c r="C127" s="399"/>
    </row>
    <row r="128" spans="1:3" ht="15">
      <c r="A128" s="400"/>
      <c r="B128" s="309"/>
      <c r="C128" s="399"/>
    </row>
    <row r="129" spans="1:3" ht="15">
      <c r="A129" s="401"/>
      <c r="B129" s="440"/>
      <c r="C129" s="440"/>
    </row>
    <row r="130" spans="1:4" ht="15">
      <c r="A130" s="402"/>
      <c r="B130" s="403"/>
      <c r="C130" s="404"/>
      <c r="D130" s="405"/>
    </row>
    <row r="131" spans="1:4" ht="15">
      <c r="A131" s="402"/>
      <c r="B131" s="403"/>
      <c r="C131" s="404"/>
      <c r="D131" s="405"/>
    </row>
    <row r="132" spans="1:4" ht="15">
      <c r="A132" s="406"/>
      <c r="B132" s="403"/>
      <c r="C132" s="404"/>
      <c r="D132" s="405"/>
    </row>
    <row r="133" spans="1:4" ht="15">
      <c r="A133" s="407"/>
      <c r="B133" s="403"/>
      <c r="C133" s="404"/>
      <c r="D133" s="405"/>
    </row>
    <row r="134" spans="1:4" ht="15">
      <c r="A134" s="408"/>
      <c r="B134" s="409"/>
      <c r="C134" s="410"/>
      <c r="D134" s="405"/>
    </row>
    <row r="135" spans="1:4" ht="15">
      <c r="A135" s="411"/>
      <c r="B135" s="412"/>
      <c r="C135" s="413"/>
      <c r="D135" s="405"/>
    </row>
    <row r="136" spans="1:4" ht="15">
      <c r="A136" s="414"/>
      <c r="B136" s="412"/>
      <c r="C136" s="415"/>
      <c r="D136" s="405"/>
    </row>
    <row r="137" spans="1:4" ht="15">
      <c r="A137" s="414"/>
      <c r="B137" s="441"/>
      <c r="C137" s="441"/>
      <c r="D137" s="405"/>
    </row>
    <row r="138" spans="1:4" ht="15">
      <c r="A138" s="416"/>
      <c r="B138" s="412"/>
      <c r="C138" s="415"/>
      <c r="D138" s="405"/>
    </row>
    <row r="139" spans="1:4" ht="15">
      <c r="A139" s="416"/>
      <c r="B139" s="412"/>
      <c r="C139" s="415"/>
      <c r="D139" s="405"/>
    </row>
    <row r="140" spans="1:4" ht="15">
      <c r="A140" s="416"/>
      <c r="B140" s="412"/>
      <c r="C140" s="415"/>
      <c r="D140" s="405"/>
    </row>
    <row r="141" spans="1:4" ht="15">
      <c r="A141" s="417"/>
      <c r="B141" s="442"/>
      <c r="C141" s="442"/>
      <c r="D141" s="405"/>
    </row>
    <row r="142" spans="1:4" ht="15">
      <c r="A142" s="416"/>
      <c r="B142" s="412"/>
      <c r="C142" s="415"/>
      <c r="D142" s="405"/>
    </row>
    <row r="143" spans="1:3" ht="15">
      <c r="A143" s="400"/>
      <c r="B143" s="309"/>
      <c r="C143" s="309"/>
    </row>
    <row r="144" spans="1:3" ht="15">
      <c r="A144" s="400"/>
      <c r="B144" s="309"/>
      <c r="C144" s="309"/>
    </row>
    <row r="145" ht="15">
      <c r="A145" s="418"/>
    </row>
    <row r="146" ht="15">
      <c r="A146" s="419"/>
    </row>
  </sheetData>
  <sheetProtection/>
  <mergeCells count="12">
    <mergeCell ref="A2:E2"/>
    <mergeCell ref="A3:E3"/>
    <mergeCell ref="A4:E4"/>
    <mergeCell ref="A5:E5"/>
    <mergeCell ref="A33:A35"/>
    <mergeCell ref="C33:C35"/>
    <mergeCell ref="B125:C125"/>
    <mergeCell ref="B129:C129"/>
    <mergeCell ref="B137:C137"/>
    <mergeCell ref="B141:C141"/>
    <mergeCell ref="D33:D35"/>
    <mergeCell ref="E33:E35"/>
  </mergeCells>
  <printOptions/>
  <pageMargins left="0.75" right="0.75" top="1" bottom="1" header="0.5" footer="0.5"/>
  <pageSetup fitToHeight="0" fitToWidth="1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tabSelected="1" zoomScalePageLayoutView="0" workbookViewId="0" topLeftCell="A54">
      <selection activeCell="C72" sqref="C72"/>
    </sheetView>
  </sheetViews>
  <sheetFormatPr defaultColWidth="9.140625" defaultRowHeight="15"/>
  <cols>
    <col min="1" max="1" width="51.140625" style="331" customWidth="1"/>
    <col min="2" max="2" width="8.00390625" style="332" customWidth="1"/>
    <col min="3" max="3" width="9.57421875" style="332" customWidth="1"/>
    <col min="4" max="4" width="9.421875" style="332" customWidth="1"/>
    <col min="5" max="5" width="10.140625" style="332" customWidth="1"/>
  </cols>
  <sheetData>
    <row r="1" spans="1:5" ht="15">
      <c r="A1" s="309"/>
      <c r="B1" s="310"/>
      <c r="C1" s="310"/>
      <c r="D1" s="310"/>
      <c r="E1" s="310"/>
    </row>
    <row r="2" spans="1:5" ht="15" customHeight="1">
      <c r="A2" s="450" t="s">
        <v>156</v>
      </c>
      <c r="B2" s="450"/>
      <c r="C2" s="450"/>
      <c r="D2" s="450"/>
      <c r="E2" s="450"/>
    </row>
    <row r="3" spans="1:5" ht="15" customHeight="1">
      <c r="A3" s="421" t="s">
        <v>0</v>
      </c>
      <c r="B3" s="421"/>
      <c r="C3" s="421"/>
      <c r="D3" s="421"/>
      <c r="E3" s="421"/>
    </row>
    <row r="4" spans="1:5" ht="15">
      <c r="A4" s="451" t="s">
        <v>301</v>
      </c>
      <c r="B4" s="451"/>
      <c r="C4" s="451"/>
      <c r="D4" s="451"/>
      <c r="E4" s="451"/>
    </row>
    <row r="5" spans="1:5" ht="15.75" thickBot="1">
      <c r="A5" s="452"/>
      <c r="B5" s="452"/>
      <c r="C5" s="452"/>
      <c r="D5" s="452"/>
      <c r="E5" s="452"/>
    </row>
    <row r="6" spans="1:5" ht="15">
      <c r="A6" s="311"/>
      <c r="B6" s="312"/>
      <c r="C6" s="312" t="s">
        <v>174</v>
      </c>
      <c r="D6" s="313" t="s">
        <v>175</v>
      </c>
      <c r="E6" s="312" t="s">
        <v>176</v>
      </c>
    </row>
    <row r="7" spans="1:5" ht="15">
      <c r="A7" s="314" t="s">
        <v>157</v>
      </c>
      <c r="B7" s="315"/>
      <c r="C7" s="316"/>
      <c r="D7" s="317"/>
      <c r="E7" s="316"/>
    </row>
    <row r="8" spans="1:5" ht="15">
      <c r="A8" s="314" t="s">
        <v>158</v>
      </c>
      <c r="B8" s="315"/>
      <c r="C8" s="316">
        <f>C11</f>
        <v>1000000</v>
      </c>
      <c r="D8" s="316">
        <f>D11</f>
        <v>0</v>
      </c>
      <c r="E8" s="316">
        <f>E11</f>
        <v>0</v>
      </c>
    </row>
    <row r="9" spans="1:5" ht="15">
      <c r="A9" s="318" t="s">
        <v>159</v>
      </c>
      <c r="B9" s="319"/>
      <c r="C9" s="320"/>
      <c r="D9" s="321"/>
      <c r="E9" s="320"/>
    </row>
    <row r="10" spans="1:5" ht="15">
      <c r="A10" s="314" t="s">
        <v>160</v>
      </c>
      <c r="B10" s="315"/>
      <c r="C10" s="316"/>
      <c r="D10" s="317"/>
      <c r="E10" s="316"/>
    </row>
    <row r="11" spans="1:5" ht="15">
      <c r="A11" s="314" t="s">
        <v>161</v>
      </c>
      <c r="B11" s="315"/>
      <c r="C11" s="316">
        <f>C24</f>
        <v>1000000</v>
      </c>
      <c r="D11" s="316">
        <f>D24</f>
        <v>0</v>
      </c>
      <c r="E11" s="316">
        <f>E24</f>
        <v>0</v>
      </c>
    </row>
    <row r="12" spans="1:5" ht="15">
      <c r="A12" s="318" t="s">
        <v>162</v>
      </c>
      <c r="B12" s="315"/>
      <c r="C12" s="316"/>
      <c r="D12" s="317"/>
      <c r="E12" s="316"/>
    </row>
    <row r="13" spans="1:5" ht="45.75">
      <c r="A13" s="322" t="s">
        <v>163</v>
      </c>
      <c r="B13" s="315"/>
      <c r="C13" s="316"/>
      <c r="D13" s="317"/>
      <c r="E13" s="316"/>
    </row>
    <row r="14" spans="1:5" ht="15">
      <c r="A14" s="318" t="s">
        <v>164</v>
      </c>
      <c r="B14" s="323"/>
      <c r="C14" s="324"/>
      <c r="D14" s="325"/>
      <c r="E14" s="324"/>
    </row>
    <row r="15" spans="1:5" ht="15">
      <c r="A15" s="318" t="s">
        <v>165</v>
      </c>
      <c r="B15" s="323"/>
      <c r="C15" s="324"/>
      <c r="D15" s="325"/>
      <c r="E15" s="324"/>
    </row>
    <row r="16" spans="1:5" ht="15">
      <c r="A16" s="318" t="s">
        <v>166</v>
      </c>
      <c r="B16" s="323"/>
      <c r="C16" s="324"/>
      <c r="D16" s="325"/>
      <c r="E16" s="324"/>
    </row>
    <row r="17" spans="1:5" ht="15">
      <c r="A17" s="314" t="s">
        <v>167</v>
      </c>
      <c r="B17" s="323"/>
      <c r="C17" s="324"/>
      <c r="D17" s="325"/>
      <c r="E17" s="324"/>
    </row>
    <row r="18" spans="1:5" ht="15">
      <c r="A18" s="318" t="s">
        <v>168</v>
      </c>
      <c r="B18" s="323"/>
      <c r="C18" s="324"/>
      <c r="D18" s="325"/>
      <c r="E18" s="324"/>
    </row>
    <row r="19" spans="1:5" ht="15">
      <c r="A19" s="318"/>
      <c r="B19" s="326"/>
      <c r="C19" s="320"/>
      <c r="D19" s="321"/>
      <c r="E19" s="320"/>
    </row>
    <row r="20" spans="1:5" ht="15">
      <c r="A20" s="318"/>
      <c r="B20" s="326"/>
      <c r="C20" s="320"/>
      <c r="D20" s="321"/>
      <c r="E20" s="320"/>
    </row>
    <row r="21" spans="1:5" ht="15">
      <c r="A21" s="318" t="s">
        <v>169</v>
      </c>
      <c r="B21" s="323"/>
      <c r="C21" s="316"/>
      <c r="D21" s="317"/>
      <c r="E21" s="316"/>
    </row>
    <row r="22" spans="1:5" ht="15">
      <c r="A22" s="318" t="s">
        <v>170</v>
      </c>
      <c r="B22" s="323"/>
      <c r="C22" s="316"/>
      <c r="D22" s="317"/>
      <c r="E22" s="316"/>
    </row>
    <row r="23" spans="1:5" ht="15">
      <c r="A23" s="318" t="s">
        <v>171</v>
      </c>
      <c r="B23" s="323"/>
      <c r="C23" s="316"/>
      <c r="D23" s="317"/>
      <c r="E23" s="316"/>
    </row>
    <row r="24" spans="1:5" ht="15">
      <c r="A24" s="314" t="s">
        <v>172</v>
      </c>
      <c r="B24" s="323"/>
      <c r="C24" s="316">
        <f>C121</f>
        <v>1000000</v>
      </c>
      <c r="D24" s="317">
        <f>D121</f>
        <v>0</v>
      </c>
      <c r="E24" s="316">
        <f>E121</f>
        <v>0</v>
      </c>
    </row>
    <row r="25" spans="1:5" ht="15.75" thickBot="1">
      <c r="A25" s="327" t="s">
        <v>173</v>
      </c>
      <c r="B25" s="328"/>
      <c r="C25" s="329"/>
      <c r="D25" s="330"/>
      <c r="E25" s="329"/>
    </row>
    <row r="27" spans="1:5" ht="15">
      <c r="A27" s="2" t="s">
        <v>1</v>
      </c>
      <c r="B27" s="2">
        <v>231</v>
      </c>
      <c r="C27" s="112"/>
      <c r="D27" s="113"/>
      <c r="E27" s="113"/>
    </row>
    <row r="28" spans="1:5" ht="15">
      <c r="A28" s="2" t="s">
        <v>2</v>
      </c>
      <c r="B28" s="2" t="s">
        <v>192</v>
      </c>
      <c r="C28" s="112"/>
      <c r="D28" s="113"/>
      <c r="E28" s="113"/>
    </row>
    <row r="29" spans="1:5" ht="15">
      <c r="A29" s="2" t="s">
        <v>3</v>
      </c>
      <c r="B29" s="2" t="s">
        <v>294</v>
      </c>
      <c r="C29" s="112"/>
      <c r="D29" s="113"/>
      <c r="E29" s="113"/>
    </row>
    <row r="30" spans="1:5" ht="15">
      <c r="A30" s="2" t="s">
        <v>203</v>
      </c>
      <c r="B30" s="92" t="s">
        <v>204</v>
      </c>
      <c r="C30" s="112"/>
      <c r="D30" s="113"/>
      <c r="E30" s="113"/>
    </row>
    <row r="31" spans="1:5" ht="15">
      <c r="A31" s="2" t="s">
        <v>4</v>
      </c>
      <c r="B31" s="2" t="s">
        <v>182</v>
      </c>
      <c r="C31" s="112"/>
      <c r="D31" s="113"/>
      <c r="E31" s="113"/>
    </row>
    <row r="32" spans="1:5" ht="15.75" thickBot="1">
      <c r="A32" s="3" t="s">
        <v>5</v>
      </c>
      <c r="B32" s="2" t="s">
        <v>6</v>
      </c>
      <c r="C32" s="112"/>
      <c r="D32" s="113"/>
      <c r="E32" s="114" t="s">
        <v>7</v>
      </c>
    </row>
    <row r="33" spans="1:5" ht="15" customHeight="1">
      <c r="A33" s="443" t="s">
        <v>295</v>
      </c>
      <c r="B33" s="294"/>
      <c r="C33" s="446">
        <v>2012</v>
      </c>
      <c r="D33" s="446">
        <v>2013</v>
      </c>
      <c r="E33" s="446">
        <v>2014</v>
      </c>
    </row>
    <row r="34" spans="1:5" ht="15">
      <c r="A34" s="444"/>
      <c r="B34" s="93" t="s">
        <v>205</v>
      </c>
      <c r="C34" s="447"/>
      <c r="D34" s="447"/>
      <c r="E34" s="447"/>
    </row>
    <row r="35" spans="1:5" ht="15.75" thickBot="1">
      <c r="A35" s="445"/>
      <c r="B35" s="295"/>
      <c r="C35" s="448"/>
      <c r="D35" s="448"/>
      <c r="E35" s="448"/>
    </row>
    <row r="36" spans="1:5" ht="15.75" thickBot="1">
      <c r="A36" s="333" t="s">
        <v>8</v>
      </c>
      <c r="B36" s="94" t="s">
        <v>206</v>
      </c>
      <c r="C36" s="334">
        <f>C37+C43+C49</f>
        <v>0</v>
      </c>
      <c r="D36" s="334">
        <f>D37+D43+D49</f>
        <v>0</v>
      </c>
      <c r="E36" s="334">
        <f>E37+E43+E49</f>
        <v>0</v>
      </c>
    </row>
    <row r="37" spans="1:5" ht="15">
      <c r="A37" s="335" t="s">
        <v>9</v>
      </c>
      <c r="B37" s="95" t="s">
        <v>207</v>
      </c>
      <c r="C37" s="336">
        <f>C38+C39+C40+C41+C42</f>
        <v>0</v>
      </c>
      <c r="D37" s="336">
        <f>D38+D39+D40+D41+D42</f>
        <v>0</v>
      </c>
      <c r="E37" s="336">
        <f>E38+E39+E40+E41+E42</f>
        <v>0</v>
      </c>
    </row>
    <row r="38" spans="1:5" ht="15">
      <c r="A38" s="337" t="s">
        <v>10</v>
      </c>
      <c r="B38" s="296" t="s">
        <v>208</v>
      </c>
      <c r="C38" s="338"/>
      <c r="D38" s="339"/>
      <c r="E38" s="339"/>
    </row>
    <row r="39" spans="1:5" ht="15">
      <c r="A39" s="337" t="s">
        <v>12</v>
      </c>
      <c r="B39" s="296" t="s">
        <v>209</v>
      </c>
      <c r="C39" s="338"/>
      <c r="D39" s="339"/>
      <c r="E39" s="339"/>
    </row>
    <row r="40" spans="1:5" ht="22.5">
      <c r="A40" s="340" t="s">
        <v>14</v>
      </c>
      <c r="B40" s="96" t="s">
        <v>210</v>
      </c>
      <c r="C40" s="338"/>
      <c r="D40" s="339"/>
      <c r="E40" s="339"/>
    </row>
    <row r="41" spans="1:5" ht="22.5">
      <c r="A41" s="340" t="s">
        <v>16</v>
      </c>
      <c r="B41" s="96" t="s">
        <v>211</v>
      </c>
      <c r="C41" s="338"/>
      <c r="D41" s="339"/>
      <c r="E41" s="339"/>
    </row>
    <row r="42" spans="1:5" ht="22.5">
      <c r="A42" s="340" t="s">
        <v>18</v>
      </c>
      <c r="B42" s="96" t="s">
        <v>212</v>
      </c>
      <c r="C42" s="338"/>
      <c r="D42" s="339"/>
      <c r="E42" s="339"/>
    </row>
    <row r="43" spans="1:5" ht="15">
      <c r="A43" s="341" t="s">
        <v>20</v>
      </c>
      <c r="B43" s="20" t="s">
        <v>213</v>
      </c>
      <c r="C43" s="338">
        <f>SUM(C44:C48)</f>
        <v>0</v>
      </c>
      <c r="D43" s="338">
        <f>SUM(D44:D48)</f>
        <v>0</v>
      </c>
      <c r="E43" s="338">
        <f>SUM(E44:E48)</f>
        <v>0</v>
      </c>
    </row>
    <row r="44" spans="1:5" ht="15">
      <c r="A44" s="341" t="s">
        <v>21</v>
      </c>
      <c r="B44" s="97" t="s">
        <v>214</v>
      </c>
      <c r="C44" s="338"/>
      <c r="D44" s="338"/>
      <c r="E44" s="338"/>
    </row>
    <row r="45" spans="1:5" ht="15">
      <c r="A45" s="342" t="s">
        <v>23</v>
      </c>
      <c r="B45" s="98" t="s">
        <v>215</v>
      </c>
      <c r="C45" s="338"/>
      <c r="D45" s="339"/>
      <c r="E45" s="339"/>
    </row>
    <row r="46" spans="1:5" ht="15">
      <c r="A46" s="343" t="s">
        <v>25</v>
      </c>
      <c r="B46" s="97" t="s">
        <v>216</v>
      </c>
      <c r="C46" s="338"/>
      <c r="D46" s="339"/>
      <c r="E46" s="339"/>
    </row>
    <row r="47" spans="1:5" ht="15">
      <c r="A47" s="343" t="s">
        <v>27</v>
      </c>
      <c r="B47" s="97" t="s">
        <v>217</v>
      </c>
      <c r="C47" s="338"/>
      <c r="D47" s="339"/>
      <c r="E47" s="339"/>
    </row>
    <row r="48" spans="1:5" ht="15">
      <c r="A48" s="344" t="s">
        <v>29</v>
      </c>
      <c r="B48" s="98" t="s">
        <v>218</v>
      </c>
      <c r="C48" s="338"/>
      <c r="D48" s="339"/>
      <c r="E48" s="339"/>
    </row>
    <row r="49" spans="1:5" ht="15">
      <c r="A49" s="341" t="s">
        <v>31</v>
      </c>
      <c r="B49" s="20" t="s">
        <v>219</v>
      </c>
      <c r="C49" s="338">
        <f>C50+C51+C52+C53</f>
        <v>0</v>
      </c>
      <c r="D49" s="338">
        <f>D50+D51+D52+D53</f>
        <v>0</v>
      </c>
      <c r="E49" s="338">
        <f>E50+E51+E52+E53</f>
        <v>0</v>
      </c>
    </row>
    <row r="50" spans="1:5" ht="15">
      <c r="A50" s="343" t="s">
        <v>32</v>
      </c>
      <c r="B50" s="97" t="s">
        <v>220</v>
      </c>
      <c r="C50" s="338"/>
      <c r="D50" s="339"/>
      <c r="E50" s="339"/>
    </row>
    <row r="51" spans="1:5" ht="22.5">
      <c r="A51" s="340" t="s">
        <v>14</v>
      </c>
      <c r="B51" s="20" t="s">
        <v>221</v>
      </c>
      <c r="C51" s="338"/>
      <c r="D51" s="339"/>
      <c r="E51" s="339"/>
    </row>
    <row r="52" spans="1:5" ht="22.5">
      <c r="A52" s="340" t="s">
        <v>16</v>
      </c>
      <c r="B52" s="20" t="s">
        <v>222</v>
      </c>
      <c r="C52" s="338"/>
      <c r="D52" s="339"/>
      <c r="E52" s="339"/>
    </row>
    <row r="53" spans="1:5" ht="23.25" thickBot="1">
      <c r="A53" s="345" t="s">
        <v>35</v>
      </c>
      <c r="B53" s="93" t="s">
        <v>223</v>
      </c>
      <c r="C53" s="346"/>
      <c r="D53" s="347"/>
      <c r="E53" s="347"/>
    </row>
    <row r="54" spans="1:5" ht="15.75" thickBot="1">
      <c r="A54" s="348" t="s">
        <v>37</v>
      </c>
      <c r="B54" s="99" t="s">
        <v>224</v>
      </c>
      <c r="C54" s="334">
        <f>C55+C58+C61+C66+C78</f>
        <v>1000000</v>
      </c>
      <c r="D54" s="349">
        <f>D55+D58+D61+D66+D78</f>
        <v>0</v>
      </c>
      <c r="E54" s="334">
        <f>E55+E58+E61+E66+E78</f>
        <v>0</v>
      </c>
    </row>
    <row r="55" spans="1:5" ht="15">
      <c r="A55" s="335" t="s">
        <v>38</v>
      </c>
      <c r="B55" s="100" t="s">
        <v>225</v>
      </c>
      <c r="C55" s="336">
        <f>C56+C57</f>
        <v>0</v>
      </c>
      <c r="D55" s="350">
        <f>D56+D57</f>
        <v>0</v>
      </c>
      <c r="E55" s="336">
        <f>E56+E57</f>
        <v>0</v>
      </c>
    </row>
    <row r="56" spans="1:5" ht="15">
      <c r="A56" s="351" t="s">
        <v>39</v>
      </c>
      <c r="B56" s="101" t="s">
        <v>226</v>
      </c>
      <c r="C56" s="352"/>
      <c r="D56" s="353"/>
      <c r="E56" s="338"/>
    </row>
    <row r="57" spans="1:5" ht="22.5">
      <c r="A57" s="354" t="s">
        <v>40</v>
      </c>
      <c r="B57" s="16" t="s">
        <v>227</v>
      </c>
      <c r="C57" s="338"/>
      <c r="D57" s="353"/>
      <c r="E57" s="338"/>
    </row>
    <row r="58" spans="1:5" ht="15">
      <c r="A58" s="335" t="s">
        <v>42</v>
      </c>
      <c r="B58" s="100" t="s">
        <v>228</v>
      </c>
      <c r="C58" s="338">
        <f>C59+C60</f>
        <v>0</v>
      </c>
      <c r="D58" s="338">
        <f>D59+D60</f>
        <v>0</v>
      </c>
      <c r="E58" s="338">
        <f>E59+E60</f>
        <v>0</v>
      </c>
    </row>
    <row r="59" spans="1:5" ht="15">
      <c r="A59" s="335" t="s">
        <v>43</v>
      </c>
      <c r="B59" s="101" t="s">
        <v>229</v>
      </c>
      <c r="C59" s="338"/>
      <c r="D59" s="353"/>
      <c r="E59" s="338"/>
    </row>
    <row r="60" spans="1:5" ht="15">
      <c r="A60" s="355" t="s">
        <v>45</v>
      </c>
      <c r="B60" s="102" t="s">
        <v>230</v>
      </c>
      <c r="C60" s="338"/>
      <c r="D60" s="353"/>
      <c r="E60" s="338"/>
    </row>
    <row r="61" spans="1:5" ht="15">
      <c r="A61" s="341" t="s">
        <v>47</v>
      </c>
      <c r="B61" s="16" t="s">
        <v>231</v>
      </c>
      <c r="C61" s="338">
        <f>C62+C63+C64+C65</f>
        <v>0</v>
      </c>
      <c r="D61" s="353">
        <f>D62+D63+D64+D65</f>
        <v>0</v>
      </c>
      <c r="E61" s="338">
        <f>E62+E63+E64+E65</f>
        <v>0</v>
      </c>
    </row>
    <row r="62" spans="1:5" ht="15">
      <c r="A62" s="337" t="s">
        <v>48</v>
      </c>
      <c r="B62" s="297" t="s">
        <v>232</v>
      </c>
      <c r="C62" s="338"/>
      <c r="D62" s="356"/>
      <c r="E62" s="339"/>
    </row>
    <row r="63" spans="1:5" ht="15">
      <c r="A63" s="337" t="s">
        <v>50</v>
      </c>
      <c r="B63" s="297" t="s">
        <v>233</v>
      </c>
      <c r="C63" s="338"/>
      <c r="D63" s="356"/>
      <c r="E63" s="339"/>
    </row>
    <row r="64" spans="1:5" ht="15">
      <c r="A64" s="337" t="s">
        <v>52</v>
      </c>
      <c r="B64" s="297" t="s">
        <v>234</v>
      </c>
      <c r="C64" s="338"/>
      <c r="D64" s="356"/>
      <c r="E64" s="339"/>
    </row>
    <row r="65" spans="1:5" ht="15">
      <c r="A65" s="337" t="s">
        <v>54</v>
      </c>
      <c r="B65" s="297" t="s">
        <v>235</v>
      </c>
      <c r="C65" s="338"/>
      <c r="D65" s="356"/>
      <c r="E65" s="339"/>
    </row>
    <row r="66" spans="1:5" ht="15">
      <c r="A66" s="341" t="s">
        <v>56</v>
      </c>
      <c r="B66" s="16" t="s">
        <v>236</v>
      </c>
      <c r="C66" s="338">
        <f>C67+C68+C69+C70+C71+C72+C73+C74+C75+C76+C77</f>
        <v>1000000</v>
      </c>
      <c r="D66" s="353">
        <f>D67+D68+D69+D70+D71+D72+D73+D74+D75+D76+D77</f>
        <v>0</v>
      </c>
      <c r="E66" s="338">
        <f>E67+E68+E69+E70+E71+E72+E73+E74+E75+E76+E77</f>
        <v>0</v>
      </c>
    </row>
    <row r="67" spans="1:5" ht="15">
      <c r="A67" s="357" t="s">
        <v>57</v>
      </c>
      <c r="B67" s="16" t="s">
        <v>237</v>
      </c>
      <c r="C67" s="338"/>
      <c r="D67" s="353"/>
      <c r="E67" s="338"/>
    </row>
    <row r="68" spans="1:5" ht="15">
      <c r="A68" s="341" t="s">
        <v>59</v>
      </c>
      <c r="B68" s="16" t="s">
        <v>238</v>
      </c>
      <c r="C68" s="338"/>
      <c r="D68" s="353"/>
      <c r="E68" s="338"/>
    </row>
    <row r="69" spans="1:5" ht="15">
      <c r="A69" s="358" t="s">
        <v>61</v>
      </c>
      <c r="B69" s="16" t="s">
        <v>239</v>
      </c>
      <c r="C69" s="338"/>
      <c r="D69" s="353"/>
      <c r="E69" s="338"/>
    </row>
    <row r="70" spans="1:5" ht="15">
      <c r="A70" s="341" t="s">
        <v>63</v>
      </c>
      <c r="B70" s="16" t="s">
        <v>240</v>
      </c>
      <c r="C70" s="338"/>
      <c r="D70" s="353"/>
      <c r="E70" s="338"/>
    </row>
    <row r="71" spans="1:5" ht="15">
      <c r="A71" s="341" t="s">
        <v>65</v>
      </c>
      <c r="B71" s="16" t="s">
        <v>241</v>
      </c>
      <c r="C71" s="338">
        <v>1000000</v>
      </c>
      <c r="D71" s="356"/>
      <c r="E71" s="339"/>
    </row>
    <row r="72" spans="1:5" ht="15">
      <c r="A72" s="359" t="s">
        <v>67</v>
      </c>
      <c r="B72" s="16" t="s">
        <v>242</v>
      </c>
      <c r="C72" s="338"/>
      <c r="D72" s="360"/>
      <c r="E72" s="361"/>
    </row>
    <row r="73" spans="1:5" ht="15">
      <c r="A73" s="359" t="s">
        <v>69</v>
      </c>
      <c r="B73" s="16" t="s">
        <v>243</v>
      </c>
      <c r="C73" s="338"/>
      <c r="D73" s="353"/>
      <c r="E73" s="338"/>
    </row>
    <row r="74" spans="1:5" ht="15">
      <c r="A74" s="362" t="s">
        <v>71</v>
      </c>
      <c r="B74" s="16" t="s">
        <v>244</v>
      </c>
      <c r="C74" s="338"/>
      <c r="D74" s="353"/>
      <c r="E74" s="338"/>
    </row>
    <row r="75" spans="1:5" ht="15">
      <c r="A75" s="340" t="s">
        <v>73</v>
      </c>
      <c r="B75" s="298" t="s">
        <v>245</v>
      </c>
      <c r="C75" s="338"/>
      <c r="D75" s="353"/>
      <c r="E75" s="338"/>
    </row>
    <row r="76" spans="1:5" ht="22.5">
      <c r="A76" s="340" t="s">
        <v>75</v>
      </c>
      <c r="B76" s="299" t="s">
        <v>246</v>
      </c>
      <c r="C76" s="338"/>
      <c r="D76" s="353"/>
      <c r="E76" s="338"/>
    </row>
    <row r="77" spans="1:5" ht="22.5">
      <c r="A77" s="340" t="s">
        <v>77</v>
      </c>
      <c r="B77" s="299" t="s">
        <v>247</v>
      </c>
      <c r="C77" s="338"/>
      <c r="D77" s="353"/>
      <c r="E77" s="338"/>
    </row>
    <row r="78" spans="1:5" ht="15">
      <c r="A78" s="341" t="s">
        <v>79</v>
      </c>
      <c r="B78" s="103" t="s">
        <v>248</v>
      </c>
      <c r="C78" s="338">
        <f>C79+C80+C81+C82+C83+C84+C85+C87+C88+C89+C90+C91+C92+C93+C94+C86+C95+C96+C97</f>
        <v>0</v>
      </c>
      <c r="D78" s="353">
        <f>D79+D80+D81+D82+D83+D84+D85+D87+D88+D89+D90+D91+D92+D93+D94+D86+D95+D96+D97</f>
        <v>0</v>
      </c>
      <c r="E78" s="338">
        <f>E79+E80+E81+E82+E83+E84+E85+E87+E88+E89+E90+E91+E92+E93+E94+E86+E95+E96+E97</f>
        <v>0</v>
      </c>
    </row>
    <row r="79" spans="1:5" ht="15">
      <c r="A79" s="357" t="s">
        <v>80</v>
      </c>
      <c r="B79" s="16" t="s">
        <v>249</v>
      </c>
      <c r="C79" s="338"/>
      <c r="D79" s="356"/>
      <c r="E79" s="339"/>
    </row>
    <row r="80" spans="1:5" ht="15">
      <c r="A80" s="357" t="s">
        <v>82</v>
      </c>
      <c r="B80" s="16" t="s">
        <v>250</v>
      </c>
      <c r="C80" s="338"/>
      <c r="D80" s="353"/>
      <c r="E80" s="338"/>
    </row>
    <row r="81" spans="1:5" ht="15">
      <c r="A81" s="357" t="s">
        <v>84</v>
      </c>
      <c r="B81" s="16" t="s">
        <v>251</v>
      </c>
      <c r="C81" s="338"/>
      <c r="D81" s="356"/>
      <c r="E81" s="339"/>
    </row>
    <row r="82" spans="1:5" ht="15">
      <c r="A82" s="363" t="s">
        <v>86</v>
      </c>
      <c r="B82" s="27" t="s">
        <v>252</v>
      </c>
      <c r="C82" s="338"/>
      <c r="D82" s="356"/>
      <c r="E82" s="339"/>
    </row>
    <row r="83" spans="1:5" ht="15">
      <c r="A83" s="363" t="s">
        <v>88</v>
      </c>
      <c r="B83" s="27" t="s">
        <v>253</v>
      </c>
      <c r="C83" s="338"/>
      <c r="D83" s="356"/>
      <c r="E83" s="339"/>
    </row>
    <row r="84" spans="1:5" ht="15">
      <c r="A84" s="364" t="s">
        <v>90</v>
      </c>
      <c r="B84" s="104" t="s">
        <v>254</v>
      </c>
      <c r="C84" s="338"/>
      <c r="D84" s="353"/>
      <c r="E84" s="338"/>
    </row>
    <row r="85" spans="1:5" ht="15">
      <c r="A85" s="340" t="s">
        <v>92</v>
      </c>
      <c r="B85" s="27" t="s">
        <v>255</v>
      </c>
      <c r="C85" s="338"/>
      <c r="D85" s="356"/>
      <c r="E85" s="339"/>
    </row>
    <row r="86" spans="1:5" ht="33.75">
      <c r="A86" s="365" t="s">
        <v>94</v>
      </c>
      <c r="B86" s="27" t="s">
        <v>256</v>
      </c>
      <c r="C86" s="338"/>
      <c r="D86" s="356"/>
      <c r="E86" s="339"/>
    </row>
    <row r="87" spans="1:5" ht="15">
      <c r="A87" s="366" t="s">
        <v>96</v>
      </c>
      <c r="B87" s="298" t="s">
        <v>257</v>
      </c>
      <c r="C87" s="338"/>
      <c r="D87" s="356"/>
      <c r="E87" s="339"/>
    </row>
    <row r="88" spans="1:5" ht="15">
      <c r="A88" s="366" t="s">
        <v>98</v>
      </c>
      <c r="B88" s="298" t="s">
        <v>258</v>
      </c>
      <c r="C88" s="338"/>
      <c r="D88" s="356"/>
      <c r="E88" s="339"/>
    </row>
    <row r="89" spans="1:5" ht="15">
      <c r="A89" s="367" t="s">
        <v>100</v>
      </c>
      <c r="B89" s="298" t="s">
        <v>259</v>
      </c>
      <c r="C89" s="338"/>
      <c r="D89" s="356"/>
      <c r="E89" s="339"/>
    </row>
    <row r="90" spans="1:5" ht="15">
      <c r="A90" s="366" t="s">
        <v>102</v>
      </c>
      <c r="B90" s="298" t="s">
        <v>260</v>
      </c>
      <c r="C90" s="338"/>
      <c r="D90" s="356"/>
      <c r="E90" s="339"/>
    </row>
    <row r="91" spans="1:5" ht="23.25">
      <c r="A91" s="367" t="s">
        <v>104</v>
      </c>
      <c r="B91" s="298" t="s">
        <v>261</v>
      </c>
      <c r="C91" s="338"/>
      <c r="D91" s="356"/>
      <c r="E91" s="339"/>
    </row>
    <row r="92" spans="1:5" ht="22.5">
      <c r="A92" s="365" t="s">
        <v>106</v>
      </c>
      <c r="B92" s="298" t="s">
        <v>262</v>
      </c>
      <c r="C92" s="338"/>
      <c r="D92" s="356"/>
      <c r="E92" s="339"/>
    </row>
    <row r="93" spans="1:5" ht="15">
      <c r="A93" s="365" t="s">
        <v>73</v>
      </c>
      <c r="B93" s="298" t="s">
        <v>263</v>
      </c>
      <c r="C93" s="338"/>
      <c r="D93" s="356"/>
      <c r="E93" s="339"/>
    </row>
    <row r="94" spans="1:5" ht="15">
      <c r="A94" s="365" t="s">
        <v>109</v>
      </c>
      <c r="B94" s="298" t="s">
        <v>264</v>
      </c>
      <c r="C94" s="338"/>
      <c r="D94" s="356"/>
      <c r="E94" s="339"/>
    </row>
    <row r="95" spans="1:5" ht="33.75">
      <c r="A95" s="368" t="s">
        <v>111</v>
      </c>
      <c r="B95" s="300" t="s">
        <v>265</v>
      </c>
      <c r="C95" s="338"/>
      <c r="D95" s="356"/>
      <c r="E95" s="339"/>
    </row>
    <row r="96" spans="1:5" ht="15">
      <c r="A96" s="368" t="s">
        <v>113</v>
      </c>
      <c r="B96" s="300" t="s">
        <v>266</v>
      </c>
      <c r="C96" s="338"/>
      <c r="D96" s="356"/>
      <c r="E96" s="339"/>
    </row>
    <row r="97" spans="1:5" ht="23.25" thickBot="1">
      <c r="A97" s="368" t="s">
        <v>115</v>
      </c>
      <c r="B97" s="300" t="s">
        <v>267</v>
      </c>
      <c r="C97" s="338"/>
      <c r="D97" s="369"/>
      <c r="E97" s="346"/>
    </row>
    <row r="98" spans="1:5" ht="15.75" thickBot="1">
      <c r="A98" s="348" t="s">
        <v>117</v>
      </c>
      <c r="B98" s="99" t="s">
        <v>268</v>
      </c>
      <c r="C98" s="334">
        <f>C99+C100+C101+C102</f>
        <v>0</v>
      </c>
      <c r="D98" s="349">
        <f>D99+D100+D101+D102</f>
        <v>0</v>
      </c>
      <c r="E98" s="334">
        <f>E99+E100+E101+E102</f>
        <v>0</v>
      </c>
    </row>
    <row r="99" spans="1:5" ht="15">
      <c r="A99" s="370" t="s">
        <v>118</v>
      </c>
      <c r="B99" s="93" t="s">
        <v>269</v>
      </c>
      <c r="C99" s="336"/>
      <c r="D99" s="371"/>
      <c r="E99" s="372"/>
    </row>
    <row r="100" spans="1:5" ht="15">
      <c r="A100" s="373" t="s">
        <v>120</v>
      </c>
      <c r="B100" s="20" t="s">
        <v>270</v>
      </c>
      <c r="C100" s="338"/>
      <c r="D100" s="374"/>
      <c r="E100" s="361"/>
    </row>
    <row r="101" spans="1:5" ht="15">
      <c r="A101" s="370" t="s">
        <v>122</v>
      </c>
      <c r="B101" s="93" t="s">
        <v>271</v>
      </c>
      <c r="C101" s="346"/>
      <c r="D101" s="375"/>
      <c r="E101" s="376"/>
    </row>
    <row r="102" spans="1:5" ht="34.5" thickBot="1">
      <c r="A102" s="377" t="s">
        <v>111</v>
      </c>
      <c r="B102" s="105" t="s">
        <v>272</v>
      </c>
      <c r="C102" s="378"/>
      <c r="D102" s="379"/>
      <c r="E102" s="347"/>
    </row>
    <row r="103" spans="1:5" ht="15.75" thickBot="1">
      <c r="A103" s="333" t="s">
        <v>125</v>
      </c>
      <c r="B103" s="106" t="s">
        <v>273</v>
      </c>
      <c r="C103" s="334">
        <f>C104+C109</f>
        <v>0</v>
      </c>
      <c r="D103" s="380">
        <f>D104+D109</f>
        <v>0</v>
      </c>
      <c r="E103" s="334">
        <f>E104+E109</f>
        <v>0</v>
      </c>
    </row>
    <row r="104" spans="1:5" ht="15">
      <c r="A104" s="381" t="s">
        <v>126</v>
      </c>
      <c r="B104" s="42" t="s">
        <v>274</v>
      </c>
      <c r="C104" s="336">
        <f>C108+C107+C106+C105</f>
        <v>0</v>
      </c>
      <c r="D104" s="382">
        <f>D108+D107+D106+D105</f>
        <v>0</v>
      </c>
      <c r="E104" s="336">
        <f>E108+E107+E106+E105</f>
        <v>0</v>
      </c>
    </row>
    <row r="105" spans="1:5" ht="33.75">
      <c r="A105" s="383" t="s">
        <v>127</v>
      </c>
      <c r="B105" s="42" t="s">
        <v>275</v>
      </c>
      <c r="C105" s="338"/>
      <c r="D105" s="384"/>
      <c r="E105" s="339"/>
    </row>
    <row r="106" spans="1:5" ht="22.5">
      <c r="A106" s="383" t="s">
        <v>18</v>
      </c>
      <c r="B106" s="42" t="s">
        <v>276</v>
      </c>
      <c r="C106" s="338"/>
      <c r="D106" s="384"/>
      <c r="E106" s="339"/>
    </row>
    <row r="107" spans="1:5" ht="15">
      <c r="A107" s="383" t="s">
        <v>130</v>
      </c>
      <c r="B107" s="42" t="s">
        <v>277</v>
      </c>
      <c r="C107" s="338"/>
      <c r="D107" s="384"/>
      <c r="E107" s="339"/>
    </row>
    <row r="108" spans="1:5" ht="15">
      <c r="A108" s="385" t="s">
        <v>132</v>
      </c>
      <c r="B108" s="40" t="s">
        <v>278</v>
      </c>
      <c r="C108" s="338"/>
      <c r="D108" s="384"/>
      <c r="E108" s="339"/>
    </row>
    <row r="109" spans="1:5" ht="15">
      <c r="A109" s="385" t="s">
        <v>134</v>
      </c>
      <c r="B109" s="40" t="s">
        <v>279</v>
      </c>
      <c r="C109" s="338">
        <f>C112+C113+C115+C116+C117+C118+C120+C119+C111+C110+C114</f>
        <v>0</v>
      </c>
      <c r="D109" s="353">
        <f>D112+D113+D115+D116+D117+D118+D120+D119+D111+D110+D114</f>
        <v>0</v>
      </c>
      <c r="E109" s="386">
        <f>E112+E113+E115+E116+E117+E118+E120+E119+E111+E110+E114</f>
        <v>0</v>
      </c>
    </row>
    <row r="110" spans="1:5" ht="33.75">
      <c r="A110" s="383" t="s">
        <v>127</v>
      </c>
      <c r="B110" s="40" t="s">
        <v>280</v>
      </c>
      <c r="C110" s="338"/>
      <c r="D110" s="384"/>
      <c r="E110" s="339"/>
    </row>
    <row r="111" spans="1:5" ht="22.5">
      <c r="A111" s="383" t="s">
        <v>18</v>
      </c>
      <c r="B111" s="40" t="s">
        <v>281</v>
      </c>
      <c r="C111" s="338"/>
      <c r="D111" s="384"/>
      <c r="E111" s="339"/>
    </row>
    <row r="112" spans="1:5" ht="15">
      <c r="A112" s="387" t="s">
        <v>137</v>
      </c>
      <c r="B112" s="40" t="s">
        <v>282</v>
      </c>
      <c r="C112" s="338"/>
      <c r="D112" s="384"/>
      <c r="E112" s="339"/>
    </row>
    <row r="113" spans="1:5" ht="15">
      <c r="A113" s="388" t="s">
        <v>139</v>
      </c>
      <c r="B113" s="42" t="s">
        <v>283</v>
      </c>
      <c r="C113" s="338"/>
      <c r="D113" s="384"/>
      <c r="E113" s="339"/>
    </row>
    <row r="114" spans="1:5" ht="33.75">
      <c r="A114" s="389" t="s">
        <v>141</v>
      </c>
      <c r="B114" s="42" t="s">
        <v>284</v>
      </c>
      <c r="C114" s="338"/>
      <c r="D114" s="384"/>
      <c r="E114" s="339"/>
    </row>
    <row r="115" spans="1:5" ht="15">
      <c r="A115" s="385" t="s">
        <v>143</v>
      </c>
      <c r="B115" s="40" t="s">
        <v>285</v>
      </c>
      <c r="C115" s="338"/>
      <c r="D115" s="384"/>
      <c r="E115" s="339"/>
    </row>
    <row r="116" spans="1:5" ht="15">
      <c r="A116" s="385" t="s">
        <v>145</v>
      </c>
      <c r="B116" s="40" t="s">
        <v>286</v>
      </c>
      <c r="C116" s="338"/>
      <c r="D116" s="384"/>
      <c r="E116" s="339"/>
    </row>
    <row r="117" spans="1:5" ht="15">
      <c r="A117" s="385" t="s">
        <v>147</v>
      </c>
      <c r="B117" s="40" t="s">
        <v>287</v>
      </c>
      <c r="C117" s="338"/>
      <c r="D117" s="390"/>
      <c r="E117" s="352"/>
    </row>
    <row r="118" spans="1:5" ht="15">
      <c r="A118" s="385" t="s">
        <v>149</v>
      </c>
      <c r="B118" s="40" t="s">
        <v>288</v>
      </c>
      <c r="C118" s="338"/>
      <c r="D118" s="390"/>
      <c r="E118" s="352"/>
    </row>
    <row r="119" spans="1:5" ht="45">
      <c r="A119" s="389" t="s">
        <v>151</v>
      </c>
      <c r="B119" s="40" t="s">
        <v>289</v>
      </c>
      <c r="C119" s="338"/>
      <c r="D119" s="390"/>
      <c r="E119" s="352"/>
    </row>
    <row r="120" spans="1:5" ht="15.75" thickBot="1">
      <c r="A120" s="370" t="s">
        <v>153</v>
      </c>
      <c r="B120" s="54" t="s">
        <v>290</v>
      </c>
      <c r="C120" s="346"/>
      <c r="D120" s="391"/>
      <c r="E120" s="347"/>
    </row>
    <row r="121" spans="1:5" ht="15.75" thickBot="1">
      <c r="A121" s="392" t="s">
        <v>155</v>
      </c>
      <c r="B121" s="107"/>
      <c r="C121" s="307">
        <f>C36+C54+C98+C103</f>
        <v>1000000</v>
      </c>
      <c r="D121" s="308">
        <f>D36+D54+D98+D103</f>
        <v>0</v>
      </c>
      <c r="E121" s="307">
        <f>E36+E54+E98+E103</f>
        <v>0</v>
      </c>
    </row>
    <row r="122" spans="1:3" ht="15">
      <c r="A122" s="393"/>
      <c r="B122" s="394"/>
      <c r="C122" s="395"/>
    </row>
    <row r="123" spans="1:3" ht="15">
      <c r="A123" s="396"/>
      <c r="B123" s="309"/>
      <c r="C123" s="397"/>
    </row>
    <row r="124" spans="1:3" ht="15">
      <c r="A124" s="398"/>
      <c r="B124" s="309"/>
      <c r="C124" s="399"/>
    </row>
    <row r="125" spans="1:3" ht="15">
      <c r="A125" s="398"/>
      <c r="B125" s="449"/>
      <c r="C125" s="449"/>
    </row>
    <row r="126" spans="1:3" ht="15">
      <c r="A126" s="400"/>
      <c r="B126" s="309"/>
      <c r="C126" s="399"/>
    </row>
    <row r="127" spans="1:3" ht="15">
      <c r="A127" s="400"/>
      <c r="B127" s="309"/>
      <c r="C127" s="399"/>
    </row>
    <row r="128" spans="1:3" ht="15">
      <c r="A128" s="400"/>
      <c r="B128" s="309"/>
      <c r="C128" s="399"/>
    </row>
    <row r="129" spans="1:3" ht="15">
      <c r="A129" s="401"/>
      <c r="B129" s="440"/>
      <c r="C129" s="440"/>
    </row>
    <row r="130" spans="1:4" ht="15">
      <c r="A130" s="402"/>
      <c r="B130" s="403"/>
      <c r="C130" s="404"/>
      <c r="D130" s="405"/>
    </row>
    <row r="131" spans="1:4" ht="15">
      <c r="A131" s="402"/>
      <c r="B131" s="403"/>
      <c r="C131" s="404"/>
      <c r="D131" s="405"/>
    </row>
    <row r="132" spans="1:4" ht="15">
      <c r="A132" s="406"/>
      <c r="B132" s="403"/>
      <c r="C132" s="404"/>
      <c r="D132" s="405"/>
    </row>
    <row r="133" spans="1:4" ht="15">
      <c r="A133" s="407"/>
      <c r="B133" s="403"/>
      <c r="C133" s="404"/>
      <c r="D133" s="405"/>
    </row>
    <row r="134" spans="1:4" ht="15">
      <c r="A134" s="408"/>
      <c r="B134" s="409"/>
      <c r="C134" s="410"/>
      <c r="D134" s="405"/>
    </row>
    <row r="135" spans="1:4" ht="15">
      <c r="A135" s="411"/>
      <c r="B135" s="412"/>
      <c r="C135" s="413"/>
      <c r="D135" s="405"/>
    </row>
    <row r="136" spans="1:4" ht="15">
      <c r="A136" s="414"/>
      <c r="B136" s="412"/>
      <c r="C136" s="415"/>
      <c r="D136" s="405"/>
    </row>
    <row r="137" spans="1:4" ht="15">
      <c r="A137" s="414"/>
      <c r="B137" s="441"/>
      <c r="C137" s="441"/>
      <c r="D137" s="405"/>
    </row>
    <row r="138" spans="1:4" ht="15">
      <c r="A138" s="416"/>
      <c r="B138" s="412"/>
      <c r="C138" s="415"/>
      <c r="D138" s="405"/>
    </row>
    <row r="139" spans="1:4" ht="15">
      <c r="A139" s="416"/>
      <c r="B139" s="412"/>
      <c r="C139" s="415"/>
      <c r="D139" s="405"/>
    </row>
    <row r="140" spans="1:4" ht="15">
      <c r="A140" s="416"/>
      <c r="B140" s="412"/>
      <c r="C140" s="415"/>
      <c r="D140" s="405"/>
    </row>
    <row r="141" spans="1:4" ht="15">
      <c r="A141" s="417"/>
      <c r="B141" s="442"/>
      <c r="C141" s="442"/>
      <c r="D141" s="405"/>
    </row>
    <row r="142" spans="1:4" ht="15">
      <c r="A142" s="416"/>
      <c r="B142" s="412"/>
      <c r="C142" s="415"/>
      <c r="D142" s="405"/>
    </row>
    <row r="143" spans="1:3" ht="15">
      <c r="A143" s="400"/>
      <c r="B143" s="309"/>
      <c r="C143" s="309"/>
    </row>
    <row r="144" spans="1:3" ht="15">
      <c r="A144" s="400"/>
      <c r="B144" s="309"/>
      <c r="C144" s="309"/>
    </row>
    <row r="145" ht="15">
      <c r="A145" s="418"/>
    </row>
    <row r="146" ht="15">
      <c r="A146" s="419"/>
    </row>
  </sheetData>
  <sheetProtection/>
  <mergeCells count="12">
    <mergeCell ref="B125:C125"/>
    <mergeCell ref="B129:C129"/>
    <mergeCell ref="B137:C137"/>
    <mergeCell ref="B141:C141"/>
    <mergeCell ref="A33:A35"/>
    <mergeCell ref="C33:C35"/>
    <mergeCell ref="D33:D35"/>
    <mergeCell ref="E33:E35"/>
    <mergeCell ref="A2:E2"/>
    <mergeCell ref="A3:E3"/>
    <mergeCell ref="A4:E4"/>
    <mergeCell ref="A5:E5"/>
  </mergeCells>
  <printOptions/>
  <pageMargins left="0.75" right="0.75" top="1" bottom="1" header="0.5" footer="0.5"/>
  <pageSetup fitToHeight="0" fitToWidth="1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view="pageBreakPreview" zoomScaleSheetLayoutView="100" zoomScalePageLayoutView="0" workbookViewId="0" topLeftCell="A112">
      <selection activeCell="C114" sqref="C114"/>
    </sheetView>
  </sheetViews>
  <sheetFormatPr defaultColWidth="9.140625" defaultRowHeight="15"/>
  <cols>
    <col min="1" max="1" width="51.140625" style="163" customWidth="1"/>
    <col min="2" max="2" width="8.00390625" style="268" customWidth="1"/>
    <col min="3" max="3" width="10.8515625" style="268" customWidth="1"/>
    <col min="4" max="4" width="10.57421875" style="268" customWidth="1"/>
    <col min="5" max="5" width="10.140625" style="268" customWidth="1"/>
    <col min="6" max="16384" width="9.140625" style="163" customWidth="1"/>
  </cols>
  <sheetData>
    <row r="1" spans="1:8" ht="12.75">
      <c r="A1" s="161"/>
      <c r="B1" s="162"/>
      <c r="C1" s="162"/>
      <c r="D1" s="162"/>
      <c r="E1" s="162"/>
      <c r="F1" s="162"/>
      <c r="G1" s="162"/>
      <c r="H1" s="162"/>
    </row>
    <row r="2" spans="1:11" ht="12.75" customHeight="1">
      <c r="A2" s="463" t="s">
        <v>156</v>
      </c>
      <c r="B2" s="463"/>
      <c r="C2" s="463"/>
      <c r="D2" s="463"/>
      <c r="E2" s="463"/>
      <c r="F2" s="164"/>
      <c r="G2" s="164"/>
      <c r="H2" s="164"/>
      <c r="I2" s="164"/>
      <c r="J2" s="164"/>
      <c r="K2" s="164"/>
    </row>
    <row r="3" spans="1:11" ht="12.75" customHeight="1">
      <c r="A3" s="421" t="s">
        <v>0</v>
      </c>
      <c r="B3" s="421"/>
      <c r="C3" s="421"/>
      <c r="D3" s="421"/>
      <c r="E3" s="421"/>
      <c r="F3" s="64"/>
      <c r="G3" s="64"/>
      <c r="H3" s="64"/>
      <c r="I3" s="64"/>
      <c r="J3" s="64"/>
      <c r="K3" s="64"/>
    </row>
    <row r="4" spans="1:11" ht="12.75">
      <c r="A4" s="425"/>
      <c r="B4" s="425"/>
      <c r="C4" s="425"/>
      <c r="D4" s="425"/>
      <c r="E4" s="425"/>
      <c r="F4" s="65"/>
      <c r="G4" s="65"/>
      <c r="H4" s="65"/>
      <c r="I4" s="65"/>
      <c r="J4" s="65"/>
      <c r="K4" s="65"/>
    </row>
    <row r="5" spans="1:8" ht="13.5" thickBot="1">
      <c r="A5" s="464"/>
      <c r="B5" s="464"/>
      <c r="C5" s="464"/>
      <c r="D5" s="464"/>
      <c r="E5" s="464"/>
      <c r="F5" s="162"/>
      <c r="G5" s="162"/>
      <c r="H5" s="162"/>
    </row>
    <row r="6" spans="1:11" ht="12.75">
      <c r="A6" s="165"/>
      <c r="B6" s="166" t="s">
        <v>296</v>
      </c>
      <c r="C6" s="166" t="s">
        <v>174</v>
      </c>
      <c r="D6" s="167" t="s">
        <v>175</v>
      </c>
      <c r="E6" s="166" t="s">
        <v>176</v>
      </c>
      <c r="F6" s="168"/>
      <c r="G6" s="168"/>
      <c r="H6" s="168"/>
      <c r="I6" s="169"/>
      <c r="J6" s="169"/>
      <c r="K6" s="169"/>
    </row>
    <row r="7" spans="1:11" ht="12.75">
      <c r="A7" s="301"/>
      <c r="B7" s="302"/>
      <c r="C7" s="302"/>
      <c r="D7" s="303"/>
      <c r="E7" s="302"/>
      <c r="F7" s="68"/>
      <c r="G7" s="68"/>
      <c r="H7" s="68"/>
      <c r="I7" s="69"/>
      <c r="J7" s="170"/>
      <c r="K7" s="170"/>
    </row>
    <row r="8" spans="1:11" ht="15">
      <c r="A8" s="81" t="s">
        <v>157</v>
      </c>
      <c r="B8" s="86"/>
      <c r="C8" s="154">
        <f>C9+C10+C11</f>
        <v>613314.2</v>
      </c>
      <c r="D8" s="154">
        <f>D9+D10+D11</f>
        <v>0</v>
      </c>
      <c r="E8" s="154">
        <f>E9+E10+E11</f>
        <v>0</v>
      </c>
      <c r="F8" s="68"/>
      <c r="G8" s="68"/>
      <c r="H8" s="68"/>
      <c r="I8" s="70"/>
      <c r="J8" s="70"/>
      <c r="K8" s="70"/>
    </row>
    <row r="9" spans="1:11" ht="12.75">
      <c r="A9" s="82" t="s">
        <v>291</v>
      </c>
      <c r="B9" s="87" t="s">
        <v>297</v>
      </c>
      <c r="C9" s="156">
        <v>5054.73</v>
      </c>
      <c r="D9" s="153"/>
      <c r="E9" s="154"/>
      <c r="F9" s="71"/>
      <c r="G9" s="71"/>
      <c r="H9" s="71"/>
      <c r="I9" s="72"/>
      <c r="J9" s="170"/>
      <c r="K9" s="170"/>
    </row>
    <row r="10" spans="1:11" ht="12.75">
      <c r="A10" s="82" t="s">
        <v>292</v>
      </c>
      <c r="B10" s="87" t="s">
        <v>297</v>
      </c>
      <c r="C10" s="156">
        <f>598836.47+9423</f>
        <v>608259.47</v>
      </c>
      <c r="D10" s="153"/>
      <c r="E10" s="154"/>
      <c r="F10" s="68"/>
      <c r="G10" s="68"/>
      <c r="H10" s="68"/>
      <c r="I10" s="69"/>
      <c r="J10" s="170"/>
      <c r="K10" s="170"/>
    </row>
    <row r="11" spans="1:11" ht="12.75">
      <c r="A11" s="82" t="s">
        <v>293</v>
      </c>
      <c r="B11" s="87" t="s">
        <v>298</v>
      </c>
      <c r="C11" s="156"/>
      <c r="D11" s="153"/>
      <c r="E11" s="154"/>
      <c r="F11" s="68"/>
      <c r="G11" s="68"/>
      <c r="H11" s="68"/>
      <c r="I11" s="69"/>
      <c r="J11" s="170"/>
      <c r="K11" s="170"/>
    </row>
    <row r="12" spans="1:11" ht="12.75">
      <c r="A12" s="81"/>
      <c r="B12" s="87"/>
      <c r="C12" s="154"/>
      <c r="D12" s="153"/>
      <c r="E12" s="154"/>
      <c r="F12" s="68"/>
      <c r="G12" s="68"/>
      <c r="H12" s="68"/>
      <c r="I12" s="69"/>
      <c r="J12" s="170"/>
      <c r="K12" s="170"/>
    </row>
    <row r="13" spans="1:11" ht="45.75" customHeight="1">
      <c r="A13" s="81" t="s">
        <v>158</v>
      </c>
      <c r="B13" s="86"/>
      <c r="C13" s="154">
        <f>C15+C16+C22</f>
        <v>6207000</v>
      </c>
      <c r="D13" s="153">
        <f>D15+D16+D22</f>
        <v>6207000</v>
      </c>
      <c r="E13" s="154">
        <f>E15+E16+E22</f>
        <v>6207000</v>
      </c>
      <c r="F13" s="68"/>
      <c r="G13" s="68"/>
      <c r="H13" s="68"/>
      <c r="I13" s="73"/>
      <c r="J13" s="170"/>
      <c r="K13" s="170"/>
    </row>
    <row r="14" spans="1:11" ht="12.75">
      <c r="A14" s="82" t="s">
        <v>159</v>
      </c>
      <c r="B14" s="87"/>
      <c r="C14" s="156"/>
      <c r="D14" s="155"/>
      <c r="E14" s="156"/>
      <c r="F14" s="68"/>
      <c r="G14" s="68"/>
      <c r="H14" s="68"/>
      <c r="I14" s="69"/>
      <c r="J14" s="170"/>
      <c r="K14" s="170"/>
    </row>
    <row r="15" spans="1:11" ht="12.75">
      <c r="A15" s="81" t="s">
        <v>160</v>
      </c>
      <c r="B15" s="86"/>
      <c r="C15" s="154"/>
      <c r="D15" s="153"/>
      <c r="E15" s="154"/>
      <c r="F15" s="68"/>
      <c r="G15" s="68"/>
      <c r="H15" s="68"/>
      <c r="I15" s="69"/>
      <c r="J15" s="170"/>
      <c r="K15" s="170"/>
    </row>
    <row r="16" spans="1:11" ht="12.75">
      <c r="A16" s="81" t="s">
        <v>161</v>
      </c>
      <c r="B16" s="86"/>
      <c r="C16" s="154"/>
      <c r="D16" s="153"/>
      <c r="E16" s="154"/>
      <c r="F16" s="68"/>
      <c r="G16" s="68"/>
      <c r="H16" s="68"/>
      <c r="I16" s="69"/>
      <c r="J16" s="170"/>
      <c r="K16" s="170"/>
    </row>
    <row r="17" spans="1:11" ht="12.75">
      <c r="A17" s="82" t="s">
        <v>162</v>
      </c>
      <c r="B17" s="86"/>
      <c r="C17" s="154"/>
      <c r="D17" s="153"/>
      <c r="E17" s="154"/>
      <c r="F17" s="68"/>
      <c r="G17" s="68"/>
      <c r="H17" s="68"/>
      <c r="I17" s="69"/>
      <c r="J17" s="170"/>
      <c r="K17" s="170"/>
    </row>
    <row r="18" spans="1:11" ht="45">
      <c r="A18" s="83" t="s">
        <v>163</v>
      </c>
      <c r="B18" s="86"/>
      <c r="C18" s="154"/>
      <c r="D18" s="153"/>
      <c r="E18" s="154"/>
      <c r="F18" s="68"/>
      <c r="G18" s="68"/>
      <c r="H18" s="68"/>
      <c r="I18" s="69"/>
      <c r="J18" s="170"/>
      <c r="K18" s="170"/>
    </row>
    <row r="19" spans="1:11" ht="12.75">
      <c r="A19" s="82" t="s">
        <v>164</v>
      </c>
      <c r="B19" s="88"/>
      <c r="C19" s="158"/>
      <c r="D19" s="157"/>
      <c r="E19" s="158"/>
      <c r="F19" s="71"/>
      <c r="G19" s="71"/>
      <c r="H19" s="71"/>
      <c r="I19" s="72"/>
      <c r="J19" s="170"/>
      <c r="K19" s="170"/>
    </row>
    <row r="20" spans="1:11" ht="12.75">
      <c r="A20" s="82" t="s">
        <v>165</v>
      </c>
      <c r="B20" s="88"/>
      <c r="C20" s="158"/>
      <c r="D20" s="157"/>
      <c r="E20" s="158"/>
      <c r="F20" s="71"/>
      <c r="G20" s="71"/>
      <c r="H20" s="71"/>
      <c r="I20" s="72"/>
      <c r="J20" s="170"/>
      <c r="K20" s="170"/>
    </row>
    <row r="21" spans="1:11" ht="12.75">
      <c r="A21" s="82" t="s">
        <v>166</v>
      </c>
      <c r="B21" s="88"/>
      <c r="C21" s="158"/>
      <c r="D21" s="157"/>
      <c r="E21" s="158"/>
      <c r="F21" s="68"/>
      <c r="G21" s="68"/>
      <c r="H21" s="68"/>
      <c r="I21" s="69"/>
      <c r="J21" s="170"/>
      <c r="K21" s="170"/>
    </row>
    <row r="22" spans="1:11" ht="12.75">
      <c r="A22" s="81" t="s">
        <v>167</v>
      </c>
      <c r="B22" s="88"/>
      <c r="C22" s="154">
        <f>C24+C25</f>
        <v>6207000</v>
      </c>
      <c r="D22" s="153">
        <f>D24+D25</f>
        <v>6207000</v>
      </c>
      <c r="E22" s="154">
        <f>E24+E25</f>
        <v>6207000</v>
      </c>
      <c r="F22" s="68"/>
      <c r="G22" s="68"/>
      <c r="H22" s="68"/>
      <c r="I22" s="69"/>
      <c r="J22" s="170"/>
      <c r="K22" s="170"/>
    </row>
    <row r="23" spans="1:11" ht="12.75">
      <c r="A23" s="82" t="s">
        <v>168</v>
      </c>
      <c r="B23" s="88"/>
      <c r="C23" s="154"/>
      <c r="D23" s="153"/>
      <c r="E23" s="154"/>
      <c r="F23" s="68"/>
      <c r="G23" s="68"/>
      <c r="H23" s="68"/>
      <c r="I23" s="69"/>
      <c r="J23" s="170"/>
      <c r="K23" s="170"/>
    </row>
    <row r="24" spans="1:11" ht="15">
      <c r="A24" s="82" t="s">
        <v>198</v>
      </c>
      <c r="B24" s="87" t="s">
        <v>297</v>
      </c>
      <c r="C24" s="156">
        <v>1</v>
      </c>
      <c r="D24" s="155"/>
      <c r="E24" s="156"/>
      <c r="F24" s="74"/>
      <c r="G24" s="74"/>
      <c r="H24" s="74" t="s">
        <v>200</v>
      </c>
      <c r="I24" s="75"/>
      <c r="J24" s="75"/>
      <c r="K24" s="75"/>
    </row>
    <row r="25" spans="1:11" ht="12.75">
      <c r="A25" s="82" t="s">
        <v>199</v>
      </c>
      <c r="B25" s="87" t="s">
        <v>297</v>
      </c>
      <c r="C25" s="156">
        <f>6207000-1</f>
        <v>6206999</v>
      </c>
      <c r="D25" s="155">
        <v>6207000</v>
      </c>
      <c r="E25" s="155">
        <v>6207000</v>
      </c>
      <c r="F25" s="76"/>
      <c r="G25" s="76"/>
      <c r="H25" s="76"/>
      <c r="I25" s="77"/>
      <c r="J25" s="78"/>
      <c r="K25" s="78"/>
    </row>
    <row r="26" spans="1:5" ht="12.75">
      <c r="A26" s="82" t="s">
        <v>169</v>
      </c>
      <c r="B26" s="86"/>
      <c r="C26" s="154"/>
      <c r="D26" s="153"/>
      <c r="E26" s="154"/>
    </row>
    <row r="27" spans="1:5" ht="12.75">
      <c r="A27" s="82" t="s">
        <v>170</v>
      </c>
      <c r="B27" s="87" t="s">
        <v>298</v>
      </c>
      <c r="C27" s="154"/>
      <c r="D27" s="153"/>
      <c r="E27" s="154"/>
    </row>
    <row r="28" spans="1:5" ht="12.75">
      <c r="A28" s="82" t="s">
        <v>171</v>
      </c>
      <c r="B28" s="88"/>
      <c r="C28" s="154"/>
      <c r="D28" s="153"/>
      <c r="E28" s="154"/>
    </row>
    <row r="29" spans="1:5" ht="12.75">
      <c r="A29" s="81" t="s">
        <v>172</v>
      </c>
      <c r="B29" s="88"/>
      <c r="C29" s="154"/>
      <c r="D29" s="153"/>
      <c r="E29" s="154"/>
    </row>
    <row r="30" spans="1:5" ht="13.5" thickBot="1">
      <c r="A30" s="84" t="s">
        <v>173</v>
      </c>
      <c r="B30" s="90"/>
      <c r="C30" s="171"/>
      <c r="D30" s="172"/>
      <c r="E30" s="171"/>
    </row>
    <row r="32" spans="1:5" ht="15" customHeight="1">
      <c r="A32" s="2"/>
      <c r="B32" s="92"/>
      <c r="C32" s="112"/>
      <c r="D32" s="113"/>
      <c r="E32" s="113"/>
    </row>
    <row r="33" spans="1:5" ht="15" customHeight="1">
      <c r="A33" s="2" t="s">
        <v>299</v>
      </c>
      <c r="B33" s="92"/>
      <c r="C33" s="112"/>
      <c r="D33" s="113"/>
      <c r="E33" s="113"/>
    </row>
    <row r="34" spans="1:5" ht="15.75" customHeight="1">
      <c r="A34" s="2"/>
      <c r="B34" s="92"/>
      <c r="C34" s="112"/>
      <c r="D34" s="113"/>
      <c r="E34" s="113"/>
    </row>
    <row r="35" spans="1:5" ht="15.75" customHeight="1">
      <c r="A35" s="2"/>
      <c r="B35" s="92"/>
      <c r="C35" s="112"/>
      <c r="D35" s="113"/>
      <c r="E35" s="113"/>
    </row>
    <row r="36" spans="1:5" ht="15.75" customHeight="1">
      <c r="A36" s="2"/>
      <c r="B36" s="92"/>
      <c r="C36" s="112"/>
      <c r="D36" s="113"/>
      <c r="E36" s="113"/>
    </row>
    <row r="37" spans="1:5" ht="13.5" customHeight="1" thickBot="1">
      <c r="A37" s="3"/>
      <c r="B37" s="92"/>
      <c r="C37" s="112"/>
      <c r="D37" s="113"/>
      <c r="E37" s="114" t="s">
        <v>7</v>
      </c>
    </row>
    <row r="38" spans="1:5" ht="12.75" customHeight="1">
      <c r="A38" s="455" t="s">
        <v>201</v>
      </c>
      <c r="B38" s="173"/>
      <c r="C38" s="458">
        <v>2012</v>
      </c>
      <c r="D38" s="458">
        <v>2013</v>
      </c>
      <c r="E38" s="458">
        <v>2014</v>
      </c>
    </row>
    <row r="39" spans="1:5" ht="12.75" customHeight="1">
      <c r="A39" s="456"/>
      <c r="B39" s="174" t="s">
        <v>300</v>
      </c>
      <c r="C39" s="459"/>
      <c r="D39" s="459"/>
      <c r="E39" s="459"/>
    </row>
    <row r="40" spans="1:5" ht="21" customHeight="1" thickBot="1">
      <c r="A40" s="457"/>
      <c r="B40" s="175"/>
      <c r="C40" s="460"/>
      <c r="D40" s="460"/>
      <c r="E40" s="460"/>
    </row>
    <row r="41" spans="1:5" ht="21" customHeight="1" thickBot="1">
      <c r="A41" s="176" t="s">
        <v>8</v>
      </c>
      <c r="B41" s="177">
        <v>210</v>
      </c>
      <c r="C41" s="178">
        <f>C42+C48+C54</f>
        <v>2100</v>
      </c>
      <c r="D41" s="178">
        <f>D42+D48+D54</f>
        <v>0</v>
      </c>
      <c r="E41" s="178">
        <f>E42+E48+E54</f>
        <v>0</v>
      </c>
    </row>
    <row r="42" spans="1:5" ht="21" customHeight="1">
      <c r="A42" s="179" t="s">
        <v>9</v>
      </c>
      <c r="B42" s="180">
        <v>211</v>
      </c>
      <c r="C42" s="181">
        <f>C43+C44+C45+C46+C47</f>
        <v>0</v>
      </c>
      <c r="D42" s="181">
        <f>D43+D44+D45+D46+D47</f>
        <v>0</v>
      </c>
      <c r="E42" s="181">
        <f>E43+E44+E45+E46+E47</f>
        <v>0</v>
      </c>
    </row>
    <row r="43" spans="1:5" ht="12" customHeight="1">
      <c r="A43" s="182" t="s">
        <v>10</v>
      </c>
      <c r="B43" s="183" t="s">
        <v>11</v>
      </c>
      <c r="C43" s="184"/>
      <c r="D43" s="185"/>
      <c r="E43" s="185"/>
    </row>
    <row r="44" spans="1:5" ht="12" customHeight="1">
      <c r="A44" s="182" t="s">
        <v>12</v>
      </c>
      <c r="B44" s="183" t="s">
        <v>13</v>
      </c>
      <c r="C44" s="184"/>
      <c r="D44" s="185"/>
      <c r="E44" s="185"/>
    </row>
    <row r="45" spans="1:5" ht="12" customHeight="1">
      <c r="A45" s="186" t="s">
        <v>14</v>
      </c>
      <c r="B45" s="187" t="s">
        <v>15</v>
      </c>
      <c r="C45" s="184"/>
      <c r="D45" s="185"/>
      <c r="E45" s="185"/>
    </row>
    <row r="46" spans="1:5" ht="12" customHeight="1">
      <c r="A46" s="186" t="s">
        <v>16</v>
      </c>
      <c r="B46" s="187" t="s">
        <v>17</v>
      </c>
      <c r="C46" s="184"/>
      <c r="D46" s="185"/>
      <c r="E46" s="185"/>
    </row>
    <row r="47" spans="1:5" ht="12" customHeight="1">
      <c r="A47" s="186" t="s">
        <v>18</v>
      </c>
      <c r="B47" s="187" t="s">
        <v>19</v>
      </c>
      <c r="C47" s="184"/>
      <c r="D47" s="185"/>
      <c r="E47" s="185"/>
    </row>
    <row r="48" spans="1:5" ht="12" customHeight="1">
      <c r="A48" s="188" t="s">
        <v>20</v>
      </c>
      <c r="B48" s="189">
        <v>212</v>
      </c>
      <c r="C48" s="184">
        <f>SUM(C49:C53)</f>
        <v>2100</v>
      </c>
      <c r="D48" s="184">
        <f>SUM(D49:D53)</f>
        <v>0</v>
      </c>
      <c r="E48" s="184">
        <f>SUM(E49:E53)</f>
        <v>0</v>
      </c>
    </row>
    <row r="49" spans="1:5" ht="11.25" customHeight="1">
      <c r="A49" s="188" t="s">
        <v>21</v>
      </c>
      <c r="B49" s="190" t="s">
        <v>22</v>
      </c>
      <c r="C49" s="184"/>
      <c r="D49" s="184"/>
      <c r="E49" s="184"/>
    </row>
    <row r="50" spans="1:5" ht="11.25" customHeight="1">
      <c r="A50" s="191" t="s">
        <v>23</v>
      </c>
      <c r="B50" s="192" t="s">
        <v>24</v>
      </c>
      <c r="C50" s="184"/>
      <c r="D50" s="185"/>
      <c r="E50" s="185"/>
    </row>
    <row r="51" spans="1:5" ht="19.5" customHeight="1">
      <c r="A51" s="193" t="s">
        <v>25</v>
      </c>
      <c r="B51" s="190" t="s">
        <v>26</v>
      </c>
      <c r="C51" s="184"/>
      <c r="D51" s="185"/>
      <c r="E51" s="185"/>
    </row>
    <row r="52" spans="1:5" ht="19.5" customHeight="1">
      <c r="A52" s="193" t="s">
        <v>27</v>
      </c>
      <c r="B52" s="190" t="s">
        <v>28</v>
      </c>
      <c r="C52" s="205">
        <v>2100</v>
      </c>
      <c r="D52" s="185"/>
      <c r="E52" s="185"/>
    </row>
    <row r="53" spans="1:5" ht="19.5" customHeight="1">
      <c r="A53" s="194" t="s">
        <v>29</v>
      </c>
      <c r="B53" s="192" t="s">
        <v>30</v>
      </c>
      <c r="C53" s="184"/>
      <c r="D53" s="185"/>
      <c r="E53" s="185"/>
    </row>
    <row r="54" spans="1:5" ht="12" customHeight="1">
      <c r="A54" s="188" t="s">
        <v>31</v>
      </c>
      <c r="B54" s="189">
        <v>213</v>
      </c>
      <c r="C54" s="184">
        <f>C55+C56+C57+C58</f>
        <v>0</v>
      </c>
      <c r="D54" s="184">
        <f>D55+D56+D57+D58</f>
        <v>0</v>
      </c>
      <c r="E54" s="184">
        <f>E55+E56+E57+E58</f>
        <v>0</v>
      </c>
    </row>
    <row r="55" spans="1:5" ht="12" customHeight="1">
      <c r="A55" s="193" t="s">
        <v>32</v>
      </c>
      <c r="B55" s="190">
        <v>213</v>
      </c>
      <c r="C55" s="184"/>
      <c r="D55" s="185"/>
      <c r="E55" s="185"/>
    </row>
    <row r="56" spans="1:5" ht="12" customHeight="1">
      <c r="A56" s="186" t="s">
        <v>14</v>
      </c>
      <c r="B56" s="189" t="s">
        <v>33</v>
      </c>
      <c r="C56" s="184"/>
      <c r="D56" s="185"/>
      <c r="E56" s="185"/>
    </row>
    <row r="57" spans="1:5" ht="21" customHeight="1">
      <c r="A57" s="186" t="s">
        <v>16</v>
      </c>
      <c r="B57" s="189" t="s">
        <v>34</v>
      </c>
      <c r="C57" s="184"/>
      <c r="D57" s="185"/>
      <c r="E57" s="185"/>
    </row>
    <row r="58" spans="1:5" ht="12" customHeight="1" thickBot="1">
      <c r="A58" s="195" t="s">
        <v>35</v>
      </c>
      <c r="B58" s="174" t="s">
        <v>36</v>
      </c>
      <c r="C58" s="196"/>
      <c r="D58" s="197"/>
      <c r="E58" s="197"/>
    </row>
    <row r="59" spans="1:5" ht="12" customHeight="1" thickBot="1">
      <c r="A59" s="198" t="s">
        <v>37</v>
      </c>
      <c r="B59" s="199">
        <v>220</v>
      </c>
      <c r="C59" s="178">
        <f>C60+C63+C66+C71+C83</f>
        <v>2546872</v>
      </c>
      <c r="D59" s="200">
        <f>D60+D63+D66+D71+D83</f>
        <v>1044000</v>
      </c>
      <c r="E59" s="178">
        <f>E60+E63+E66+E71+E83</f>
        <v>1044000</v>
      </c>
    </row>
    <row r="60" spans="1:5" ht="12" customHeight="1">
      <c r="A60" s="179" t="s">
        <v>38</v>
      </c>
      <c r="B60" s="201">
        <v>221</v>
      </c>
      <c r="C60" s="181">
        <f>C61+C62</f>
        <v>81000</v>
      </c>
      <c r="D60" s="202">
        <f>D61+D62</f>
        <v>90000</v>
      </c>
      <c r="E60" s="181">
        <f>E61+E62</f>
        <v>90000</v>
      </c>
    </row>
    <row r="61" spans="1:5" ht="12" customHeight="1">
      <c r="A61" s="203" t="s">
        <v>39</v>
      </c>
      <c r="B61" s="204">
        <v>221</v>
      </c>
      <c r="C61" s="205">
        <f>90000-9000</f>
        <v>81000</v>
      </c>
      <c r="D61" s="206">
        <v>90000</v>
      </c>
      <c r="E61" s="205">
        <v>90000</v>
      </c>
    </row>
    <row r="62" spans="1:5" ht="12" customHeight="1">
      <c r="A62" s="207" t="s">
        <v>40</v>
      </c>
      <c r="B62" s="208" t="s">
        <v>41</v>
      </c>
      <c r="C62" s="184"/>
      <c r="D62" s="209"/>
      <c r="E62" s="184"/>
    </row>
    <row r="63" spans="1:5" ht="12" customHeight="1">
      <c r="A63" s="179" t="s">
        <v>42</v>
      </c>
      <c r="B63" s="201">
        <v>222</v>
      </c>
      <c r="C63" s="184">
        <f>C64+C65</f>
        <v>5181</v>
      </c>
      <c r="D63" s="184">
        <f>D64+D65</f>
        <v>0</v>
      </c>
      <c r="E63" s="184">
        <f>E64+E65</f>
        <v>0</v>
      </c>
    </row>
    <row r="64" spans="1:5" ht="12" customHeight="1">
      <c r="A64" s="179" t="s">
        <v>43</v>
      </c>
      <c r="B64" s="204" t="s">
        <v>44</v>
      </c>
      <c r="C64" s="205">
        <v>5181</v>
      </c>
      <c r="D64" s="209"/>
      <c r="E64" s="184"/>
    </row>
    <row r="65" spans="1:5" ht="12" customHeight="1">
      <c r="A65" s="210" t="s">
        <v>45</v>
      </c>
      <c r="B65" s="211" t="s">
        <v>46</v>
      </c>
      <c r="C65" s="184"/>
      <c r="D65" s="209"/>
      <c r="E65" s="184"/>
    </row>
    <row r="66" spans="1:5" ht="12" customHeight="1">
      <c r="A66" s="188" t="s">
        <v>47</v>
      </c>
      <c r="B66" s="208">
        <v>223</v>
      </c>
      <c r="C66" s="184">
        <f>C67+C68+C69+C70</f>
        <v>0</v>
      </c>
      <c r="D66" s="209">
        <f>D67+D68+D69+D70</f>
        <v>0</v>
      </c>
      <c r="E66" s="184">
        <f>E67+E68+E69+E70</f>
        <v>0</v>
      </c>
    </row>
    <row r="67" spans="1:5" ht="12" customHeight="1">
      <c r="A67" s="182" t="s">
        <v>48</v>
      </c>
      <c r="B67" s="212" t="s">
        <v>49</v>
      </c>
      <c r="C67" s="184"/>
      <c r="D67" s="213"/>
      <c r="E67" s="185"/>
    </row>
    <row r="68" spans="1:5" ht="12" customHeight="1">
      <c r="A68" s="182" t="s">
        <v>50</v>
      </c>
      <c r="B68" s="212" t="s">
        <v>51</v>
      </c>
      <c r="C68" s="184"/>
      <c r="D68" s="213"/>
      <c r="E68" s="185"/>
    </row>
    <row r="69" spans="1:5" ht="12" customHeight="1">
      <c r="A69" s="182" t="s">
        <v>52</v>
      </c>
      <c r="B69" s="212" t="s">
        <v>53</v>
      </c>
      <c r="C69" s="184"/>
      <c r="D69" s="213"/>
      <c r="E69" s="185"/>
    </row>
    <row r="70" spans="1:5" ht="12" customHeight="1">
      <c r="A70" s="182" t="s">
        <v>54</v>
      </c>
      <c r="B70" s="212" t="s">
        <v>55</v>
      </c>
      <c r="C70" s="184"/>
      <c r="D70" s="213"/>
      <c r="E70" s="185"/>
    </row>
    <row r="71" spans="1:5" ht="12" customHeight="1">
      <c r="A71" s="188" t="s">
        <v>56</v>
      </c>
      <c r="B71" s="208">
        <v>225</v>
      </c>
      <c r="C71" s="184">
        <f>C72+C73+C74+C75+C76+C77+C78+C79+C80+C81+C82</f>
        <v>2232000</v>
      </c>
      <c r="D71" s="209">
        <f>D72+D73+D74+D75+D76+D77+D78+D79+D80+D81+D82</f>
        <v>730000</v>
      </c>
      <c r="E71" s="184">
        <f>E72+E73+E74+E75+E76+E77+E78+E79+E80+E81+E82</f>
        <v>730000</v>
      </c>
    </row>
    <row r="72" spans="1:5" ht="12" customHeight="1">
      <c r="A72" s="214" t="s">
        <v>57</v>
      </c>
      <c r="B72" s="208" t="s">
        <v>58</v>
      </c>
      <c r="C72" s="205">
        <f>30000-20000</f>
        <v>10000</v>
      </c>
      <c r="D72" s="206">
        <v>30000</v>
      </c>
      <c r="E72" s="205">
        <v>30000</v>
      </c>
    </row>
    <row r="73" spans="1:5" ht="12" customHeight="1">
      <c r="A73" s="188" t="s">
        <v>59</v>
      </c>
      <c r="B73" s="208" t="s">
        <v>60</v>
      </c>
      <c r="C73" s="205">
        <f>100000-35000-15000</f>
        <v>50000</v>
      </c>
      <c r="D73" s="206">
        <v>100000</v>
      </c>
      <c r="E73" s="205">
        <v>100000</v>
      </c>
    </row>
    <row r="74" spans="1:5" ht="12" customHeight="1">
      <c r="A74" s="189" t="s">
        <v>61</v>
      </c>
      <c r="B74" s="208" t="s">
        <v>62</v>
      </c>
      <c r="C74" s="205"/>
      <c r="D74" s="206"/>
      <c r="E74" s="205"/>
    </row>
    <row r="75" spans="1:5" ht="12" customHeight="1">
      <c r="A75" s="188" t="s">
        <v>63</v>
      </c>
      <c r="B75" s="208" t="s">
        <v>64</v>
      </c>
      <c r="C75" s="205">
        <f>200000-15000+5000-15000</f>
        <v>175000</v>
      </c>
      <c r="D75" s="206">
        <v>200000</v>
      </c>
      <c r="E75" s="205">
        <v>200000</v>
      </c>
    </row>
    <row r="76" spans="1:5" ht="21" customHeight="1">
      <c r="A76" s="188" t="s">
        <v>65</v>
      </c>
      <c r="B76" s="208" t="s">
        <v>66</v>
      </c>
      <c r="C76" s="205">
        <f>400000+700000+800000+97000</f>
        <v>1997000</v>
      </c>
      <c r="D76" s="213">
        <v>400000</v>
      </c>
      <c r="E76" s="185">
        <v>400000</v>
      </c>
    </row>
    <row r="77" spans="1:5" ht="21" customHeight="1">
      <c r="A77" s="215" t="s">
        <v>67</v>
      </c>
      <c r="B77" s="208" t="s">
        <v>68</v>
      </c>
      <c r="C77" s="184"/>
      <c r="D77" s="216"/>
      <c r="E77" s="217"/>
    </row>
    <row r="78" spans="1:5" ht="11.25" customHeight="1">
      <c r="A78" s="215" t="s">
        <v>69</v>
      </c>
      <c r="B78" s="208" t="s">
        <v>70</v>
      </c>
      <c r="C78" s="184"/>
      <c r="D78" s="209"/>
      <c r="E78" s="184"/>
    </row>
    <row r="79" spans="1:5" ht="11.25" customHeight="1">
      <c r="A79" s="218" t="s">
        <v>71</v>
      </c>
      <c r="B79" s="208" t="s">
        <v>72</v>
      </c>
      <c r="C79" s="184"/>
      <c r="D79" s="209"/>
      <c r="E79" s="184"/>
    </row>
    <row r="80" spans="1:5" ht="11.25" customHeight="1">
      <c r="A80" s="219" t="s">
        <v>73</v>
      </c>
      <c r="B80" s="220" t="s">
        <v>74</v>
      </c>
      <c r="C80" s="184"/>
      <c r="D80" s="209"/>
      <c r="E80" s="184"/>
    </row>
    <row r="81" spans="1:5" ht="11.25" customHeight="1">
      <c r="A81" s="219" t="s">
        <v>75</v>
      </c>
      <c r="B81" s="221" t="s">
        <v>76</v>
      </c>
      <c r="C81" s="184"/>
      <c r="D81" s="209"/>
      <c r="E81" s="184"/>
    </row>
    <row r="82" spans="1:5" ht="11.25" customHeight="1">
      <c r="A82" s="219" t="s">
        <v>77</v>
      </c>
      <c r="B82" s="221" t="s">
        <v>78</v>
      </c>
      <c r="C82" s="184"/>
      <c r="D82" s="209"/>
      <c r="E82" s="184"/>
    </row>
    <row r="83" spans="1:5" ht="11.25" customHeight="1">
      <c r="A83" s="188" t="s">
        <v>79</v>
      </c>
      <c r="B83" s="222">
        <v>226</v>
      </c>
      <c r="C83" s="184">
        <f>C84+C85+C86+C87+C88+C89+C90+C92+C93+C94+C95+C96+C97+C98+C99+C91+C100+C101+C102</f>
        <v>228691</v>
      </c>
      <c r="D83" s="209">
        <f>D84+D85+D86+D87+D88+D89+D90+D92+D93+D94+D95+D96+D97+D98+D99+D91+D100+D101+D102</f>
        <v>224000</v>
      </c>
      <c r="E83" s="184">
        <f>E84+E85+E86+E87+E88+E89+E90+E92+E93+E94+E95+E96+E97+E98+E99+E91+E100+E101+E102</f>
        <v>224000</v>
      </c>
    </row>
    <row r="84" spans="1:5" ht="11.25" customHeight="1">
      <c r="A84" s="214" t="s">
        <v>80</v>
      </c>
      <c r="B84" s="208" t="s">
        <v>81</v>
      </c>
      <c r="C84" s="205">
        <f>3030+5500</f>
        <v>8530</v>
      </c>
      <c r="D84" s="213"/>
      <c r="E84" s="185"/>
    </row>
    <row r="85" spans="1:5" ht="11.25" customHeight="1">
      <c r="A85" s="214" t="s">
        <v>82</v>
      </c>
      <c r="B85" s="208" t="s">
        <v>83</v>
      </c>
      <c r="C85" s="205">
        <f>125000-25000-38000-62000+21050</f>
        <v>21050</v>
      </c>
      <c r="D85" s="206">
        <v>125000</v>
      </c>
      <c r="E85" s="205">
        <v>125000</v>
      </c>
    </row>
    <row r="86" spans="1:5" ht="18.75" customHeight="1">
      <c r="A86" s="214" t="s">
        <v>84</v>
      </c>
      <c r="B86" s="208" t="s">
        <v>85</v>
      </c>
      <c r="C86" s="205"/>
      <c r="D86" s="213"/>
      <c r="E86" s="185"/>
    </row>
    <row r="87" spans="1:5" ht="12.75" customHeight="1">
      <c r="A87" s="223" t="s">
        <v>86</v>
      </c>
      <c r="B87" s="224" t="s">
        <v>87</v>
      </c>
      <c r="C87" s="205">
        <v>8550</v>
      </c>
      <c r="D87" s="213"/>
      <c r="E87" s="185"/>
    </row>
    <row r="88" spans="1:5" ht="12.75" customHeight="1">
      <c r="A88" s="223" t="s">
        <v>88</v>
      </c>
      <c r="B88" s="224" t="s">
        <v>89</v>
      </c>
      <c r="C88" s="205"/>
      <c r="D88" s="213"/>
      <c r="E88" s="185"/>
    </row>
    <row r="89" spans="1:5" ht="12.75" customHeight="1">
      <c r="A89" s="225" t="s">
        <v>90</v>
      </c>
      <c r="B89" s="226" t="s">
        <v>91</v>
      </c>
      <c r="C89" s="205">
        <f>50000+5055+43350+2000-3000+21000-3000-3000+65000+4500+6714-3999-4000-1086-11661-11312</f>
        <v>156561</v>
      </c>
      <c r="D89" s="206">
        <v>50000</v>
      </c>
      <c r="E89" s="205">
        <v>50000</v>
      </c>
    </row>
    <row r="90" spans="1:5" ht="12.75" customHeight="1">
      <c r="A90" s="186" t="s">
        <v>92</v>
      </c>
      <c r="B90" s="224" t="s">
        <v>93</v>
      </c>
      <c r="C90" s="205"/>
      <c r="D90" s="213"/>
      <c r="E90" s="185"/>
    </row>
    <row r="91" spans="1:5" ht="21" customHeight="1">
      <c r="A91" s="227" t="s">
        <v>94</v>
      </c>
      <c r="B91" s="224" t="s">
        <v>95</v>
      </c>
      <c r="C91" s="205"/>
      <c r="D91" s="213"/>
      <c r="E91" s="185"/>
    </row>
    <row r="92" spans="1:5" ht="21" customHeight="1">
      <c r="A92" s="228" t="s">
        <v>96</v>
      </c>
      <c r="B92" s="220" t="s">
        <v>97</v>
      </c>
      <c r="C92" s="205"/>
      <c r="D92" s="213"/>
      <c r="E92" s="185"/>
    </row>
    <row r="93" spans="1:5" ht="10.5" customHeight="1">
      <c r="A93" s="228" t="s">
        <v>98</v>
      </c>
      <c r="B93" s="220" t="s">
        <v>99</v>
      </c>
      <c r="C93" s="205">
        <f>34000-26312+26312</f>
        <v>34000</v>
      </c>
      <c r="D93" s="213">
        <v>34000</v>
      </c>
      <c r="E93" s="185">
        <v>34000</v>
      </c>
    </row>
    <row r="94" spans="1:5" ht="10.5" customHeight="1">
      <c r="A94" s="229" t="s">
        <v>100</v>
      </c>
      <c r="B94" s="220" t="s">
        <v>101</v>
      </c>
      <c r="C94" s="205">
        <f>15000-15000</f>
        <v>0</v>
      </c>
      <c r="D94" s="213">
        <v>15000</v>
      </c>
      <c r="E94" s="185">
        <v>15000</v>
      </c>
    </row>
    <row r="95" spans="1:5" ht="31.5" customHeight="1">
      <c r="A95" s="228" t="s">
        <v>102</v>
      </c>
      <c r="B95" s="220" t="s">
        <v>103</v>
      </c>
      <c r="C95" s="184"/>
      <c r="D95" s="213"/>
      <c r="E95" s="185"/>
    </row>
    <row r="96" spans="1:5" ht="20.25" customHeight="1">
      <c r="A96" s="229" t="s">
        <v>104</v>
      </c>
      <c r="B96" s="220" t="s">
        <v>105</v>
      </c>
      <c r="C96" s="184"/>
      <c r="D96" s="213"/>
      <c r="E96" s="185"/>
    </row>
    <row r="97" spans="1:5" ht="20.25" customHeight="1">
      <c r="A97" s="230" t="s">
        <v>106</v>
      </c>
      <c r="B97" s="220" t="s">
        <v>107</v>
      </c>
      <c r="C97" s="184"/>
      <c r="D97" s="213"/>
      <c r="E97" s="185"/>
    </row>
    <row r="98" spans="1:5" ht="11.25" customHeight="1">
      <c r="A98" s="230" t="s">
        <v>73</v>
      </c>
      <c r="B98" s="220" t="s">
        <v>108</v>
      </c>
      <c r="C98" s="184"/>
      <c r="D98" s="213"/>
      <c r="E98" s="185"/>
    </row>
    <row r="99" spans="1:5" ht="11.25" customHeight="1">
      <c r="A99" s="230" t="s">
        <v>109</v>
      </c>
      <c r="B99" s="220" t="s">
        <v>110</v>
      </c>
      <c r="C99" s="184"/>
      <c r="D99" s="213"/>
      <c r="E99" s="185"/>
    </row>
    <row r="100" spans="1:5" ht="11.25" customHeight="1">
      <c r="A100" s="231" t="s">
        <v>111</v>
      </c>
      <c r="B100" s="232" t="s">
        <v>112</v>
      </c>
      <c r="C100" s="184"/>
      <c r="D100" s="213"/>
      <c r="E100" s="185"/>
    </row>
    <row r="101" spans="1:5" ht="11.25" customHeight="1">
      <c r="A101" s="231" t="s">
        <v>113</v>
      </c>
      <c r="B101" s="232" t="s">
        <v>114</v>
      </c>
      <c r="C101" s="184"/>
      <c r="D101" s="213"/>
      <c r="E101" s="185"/>
    </row>
    <row r="102" spans="1:5" ht="32.25" customHeight="1" thickBot="1">
      <c r="A102" s="231" t="s">
        <v>115</v>
      </c>
      <c r="B102" s="232" t="s">
        <v>116</v>
      </c>
      <c r="C102" s="184"/>
      <c r="D102" s="233"/>
      <c r="E102" s="196"/>
    </row>
    <row r="103" spans="1:5" ht="13.5" thickBot="1">
      <c r="A103" s="198" t="s">
        <v>117</v>
      </c>
      <c r="B103" s="199">
        <v>290</v>
      </c>
      <c r="C103" s="178">
        <f>C104+C105+C106+C107</f>
        <v>50000</v>
      </c>
      <c r="D103" s="200">
        <f>D104+D105+D106+D107</f>
        <v>50000</v>
      </c>
      <c r="E103" s="178">
        <f>E104+E105+E106+E107</f>
        <v>50000</v>
      </c>
    </row>
    <row r="104" spans="1:5" ht="12.75">
      <c r="A104" s="234" t="s">
        <v>118</v>
      </c>
      <c r="B104" s="174" t="s">
        <v>119</v>
      </c>
      <c r="C104" s="181"/>
      <c r="D104" s="235"/>
      <c r="E104" s="236"/>
    </row>
    <row r="105" spans="1:5" ht="33.75" customHeight="1">
      <c r="A105" s="237" t="s">
        <v>120</v>
      </c>
      <c r="B105" s="189" t="s">
        <v>121</v>
      </c>
      <c r="C105" s="205">
        <f>20000-15000</f>
        <v>5000</v>
      </c>
      <c r="D105" s="238">
        <v>20000</v>
      </c>
      <c r="E105" s="185">
        <v>20000</v>
      </c>
    </row>
    <row r="106" spans="1:5" ht="23.25" customHeight="1">
      <c r="A106" s="234" t="s">
        <v>122</v>
      </c>
      <c r="B106" s="174" t="s">
        <v>123</v>
      </c>
      <c r="C106" s="239">
        <f>30000+15000</f>
        <v>45000</v>
      </c>
      <c r="D106" s="240">
        <v>30000</v>
      </c>
      <c r="E106" s="241">
        <v>30000</v>
      </c>
    </row>
    <row r="107" spans="1:5" ht="12" customHeight="1" thickBot="1">
      <c r="A107" s="242" t="s">
        <v>111</v>
      </c>
      <c r="B107" s="243" t="s">
        <v>124</v>
      </c>
      <c r="C107" s="244"/>
      <c r="D107" s="245"/>
      <c r="E107" s="197"/>
    </row>
    <row r="108" spans="1:5" ht="12" customHeight="1" thickBot="1">
      <c r="A108" s="176" t="s">
        <v>125</v>
      </c>
      <c r="B108" s="246">
        <v>300</v>
      </c>
      <c r="C108" s="178">
        <f>C109+C114</f>
        <v>4221342</v>
      </c>
      <c r="D108" s="247">
        <f>D109+D114</f>
        <v>5113000</v>
      </c>
      <c r="E108" s="178">
        <f>E109+E114</f>
        <v>5113000</v>
      </c>
    </row>
    <row r="109" spans="1:5" ht="12" customHeight="1">
      <c r="A109" s="248" t="s">
        <v>126</v>
      </c>
      <c r="B109" s="249">
        <v>310</v>
      </c>
      <c r="C109" s="181">
        <f>C113+C112+C111+C110</f>
        <v>654312</v>
      </c>
      <c r="D109" s="250">
        <f>D113+D112+D111+D110</f>
        <v>553000</v>
      </c>
      <c r="E109" s="181">
        <f>E113+E112+E111+E110</f>
        <v>553000</v>
      </c>
    </row>
    <row r="110" spans="1:5" ht="32.25" customHeight="1">
      <c r="A110" s="251" t="s">
        <v>127</v>
      </c>
      <c r="B110" s="249" t="s">
        <v>128</v>
      </c>
      <c r="C110" s="184"/>
      <c r="D110" s="238"/>
      <c r="E110" s="185"/>
    </row>
    <row r="111" spans="1:5" ht="21.75" customHeight="1">
      <c r="A111" s="251" t="s">
        <v>18</v>
      </c>
      <c r="B111" s="249" t="s">
        <v>129</v>
      </c>
      <c r="C111" s="184"/>
      <c r="D111" s="238"/>
      <c r="E111" s="185"/>
    </row>
    <row r="112" spans="1:5" ht="11.25" customHeight="1">
      <c r="A112" s="251" t="s">
        <v>130</v>
      </c>
      <c r="B112" s="249" t="s">
        <v>131</v>
      </c>
      <c r="C112" s="184"/>
      <c r="D112" s="238"/>
      <c r="E112" s="185"/>
    </row>
    <row r="113" spans="1:5" ht="11.25" customHeight="1">
      <c r="A113" s="252" t="s">
        <v>132</v>
      </c>
      <c r="B113" s="253" t="s">
        <v>133</v>
      </c>
      <c r="C113" s="205">
        <f>553000+5000+5000+91312</f>
        <v>654312</v>
      </c>
      <c r="D113" s="238">
        <v>553000</v>
      </c>
      <c r="E113" s="185">
        <v>553000</v>
      </c>
    </row>
    <row r="114" spans="1:5" ht="33.75" customHeight="1">
      <c r="A114" s="252" t="s">
        <v>134</v>
      </c>
      <c r="B114" s="253">
        <v>340</v>
      </c>
      <c r="C114" s="184">
        <f>C117+C118+C120+C121+C122+C123+C125+C124+C116+C115+C119</f>
        <v>3567030</v>
      </c>
      <c r="D114" s="209">
        <f>D117+D118+D120+D121+D122+D123+D125+D124+D116+D115+D119</f>
        <v>4560000</v>
      </c>
      <c r="E114" s="254">
        <f>E117+E118+E120+E121+E122+E123+E125+E124+E116+E115+E119</f>
        <v>4560000</v>
      </c>
    </row>
    <row r="115" spans="1:5" ht="12" customHeight="1">
      <c r="A115" s="251" t="s">
        <v>127</v>
      </c>
      <c r="B115" s="253" t="s">
        <v>135</v>
      </c>
      <c r="C115" s="184"/>
      <c r="D115" s="238"/>
      <c r="E115" s="185"/>
    </row>
    <row r="116" spans="1:5" ht="12" customHeight="1">
      <c r="A116" s="251" t="s">
        <v>18</v>
      </c>
      <c r="B116" s="253" t="s">
        <v>136</v>
      </c>
      <c r="C116" s="184"/>
      <c r="D116" s="238"/>
      <c r="E116" s="185"/>
    </row>
    <row r="117" spans="1:5" ht="12" customHeight="1">
      <c r="A117" s="255" t="s">
        <v>137</v>
      </c>
      <c r="B117" s="253" t="s">
        <v>138</v>
      </c>
      <c r="C117" s="205">
        <f>20000+30000</f>
        <v>50000</v>
      </c>
      <c r="D117" s="238">
        <v>20000</v>
      </c>
      <c r="E117" s="185">
        <v>20000</v>
      </c>
    </row>
    <row r="118" spans="1:5" ht="12" customHeight="1">
      <c r="A118" s="256" t="s">
        <v>139</v>
      </c>
      <c r="B118" s="249" t="s">
        <v>140</v>
      </c>
      <c r="C118" s="184"/>
      <c r="D118" s="238"/>
      <c r="E118" s="185"/>
    </row>
    <row r="119" spans="1:5" ht="45" customHeight="1">
      <c r="A119" s="257" t="s">
        <v>141</v>
      </c>
      <c r="B119" s="249" t="s">
        <v>142</v>
      </c>
      <c r="C119" s="184"/>
      <c r="D119" s="238"/>
      <c r="E119" s="185"/>
    </row>
    <row r="120" spans="1:5" ht="12.75" customHeight="1">
      <c r="A120" s="252" t="s">
        <v>143</v>
      </c>
      <c r="B120" s="253" t="s">
        <v>144</v>
      </c>
      <c r="C120" s="205">
        <f>3456000+9423-800000-31361</f>
        <v>2634062</v>
      </c>
      <c r="D120" s="238">
        <v>3456000</v>
      </c>
      <c r="E120" s="185">
        <v>3456000</v>
      </c>
    </row>
    <row r="121" spans="1:5" ht="12.75">
      <c r="A121" s="252" t="s">
        <v>145</v>
      </c>
      <c r="B121" s="253" t="s">
        <v>146</v>
      </c>
      <c r="C121" s="205">
        <f>400000-18164-30331-80000</f>
        <v>271505</v>
      </c>
      <c r="D121" s="238">
        <v>400000</v>
      </c>
      <c r="E121" s="185">
        <v>400000</v>
      </c>
    </row>
    <row r="122" spans="1:5" ht="12.75">
      <c r="A122" s="252" t="s">
        <v>147</v>
      </c>
      <c r="B122" s="253" t="s">
        <v>148</v>
      </c>
      <c r="C122" s="205">
        <f>684000-58380-18500-11714+20746-4689</f>
        <v>611463</v>
      </c>
      <c r="D122" s="258">
        <v>684000</v>
      </c>
      <c r="E122" s="205">
        <v>684000</v>
      </c>
    </row>
    <row r="123" spans="1:5" ht="12.75">
      <c r="A123" s="252" t="s">
        <v>149</v>
      </c>
      <c r="B123" s="253" t="s">
        <v>150</v>
      </c>
      <c r="C123" s="184"/>
      <c r="D123" s="258"/>
      <c r="E123" s="205"/>
    </row>
    <row r="124" spans="1:5" ht="45">
      <c r="A124" s="257" t="s">
        <v>151</v>
      </c>
      <c r="B124" s="253" t="s">
        <v>152</v>
      </c>
      <c r="C124" s="184"/>
      <c r="D124" s="258"/>
      <c r="E124" s="205"/>
    </row>
    <row r="125" spans="1:5" ht="13.5" thickBot="1">
      <c r="A125" s="234" t="s">
        <v>153</v>
      </c>
      <c r="B125" s="259" t="s">
        <v>154</v>
      </c>
      <c r="C125" s="196"/>
      <c r="D125" s="260"/>
      <c r="E125" s="197"/>
    </row>
    <row r="126" spans="1:5" ht="31.5" customHeight="1" thickBot="1">
      <c r="A126" s="261" t="s">
        <v>155</v>
      </c>
      <c r="B126" s="262"/>
      <c r="C126" s="263">
        <f>C41+C59+C103+C108</f>
        <v>6820314</v>
      </c>
      <c r="D126" s="264">
        <f>D41+D59+D103+D108</f>
        <v>6207000</v>
      </c>
      <c r="E126" s="263">
        <f>E41+E59+E103+E108</f>
        <v>6207000</v>
      </c>
    </row>
    <row r="127" spans="1:3" ht="12.75">
      <c r="A127" s="265"/>
      <c r="B127" s="266"/>
      <c r="C127" s="267"/>
    </row>
    <row r="128" spans="1:3" ht="12.75">
      <c r="A128" s="269"/>
      <c r="B128" s="161"/>
      <c r="C128" s="270"/>
    </row>
    <row r="129" spans="1:3" ht="12.75">
      <c r="A129" s="271"/>
      <c r="B129" s="161"/>
      <c r="C129" s="272"/>
    </row>
    <row r="130" spans="1:3" ht="12.75">
      <c r="A130" s="271"/>
      <c r="B130" s="461"/>
      <c r="C130" s="461"/>
    </row>
    <row r="131" spans="1:3" ht="12.75">
      <c r="A131" s="273"/>
      <c r="B131" s="161"/>
      <c r="C131" s="272"/>
    </row>
    <row r="132" spans="1:3" ht="35.25" customHeight="1">
      <c r="A132" s="273"/>
      <c r="B132" s="161"/>
      <c r="C132" s="272"/>
    </row>
    <row r="133" spans="1:3" ht="12.75">
      <c r="A133" s="273"/>
      <c r="B133" s="161"/>
      <c r="C133" s="272"/>
    </row>
    <row r="134" spans="1:3" ht="12.75">
      <c r="A134" s="274"/>
      <c r="B134" s="462"/>
      <c r="C134" s="462"/>
    </row>
    <row r="135" spans="1:4" ht="12.75">
      <c r="A135" s="275"/>
      <c r="B135" s="259"/>
      <c r="C135" s="276"/>
      <c r="D135" s="277"/>
    </row>
    <row r="136" spans="1:4" ht="12.75">
      <c r="A136" s="275"/>
      <c r="B136" s="259"/>
      <c r="C136" s="276"/>
      <c r="D136" s="277"/>
    </row>
    <row r="137" spans="1:4" ht="12.75">
      <c r="A137" s="278"/>
      <c r="B137" s="259"/>
      <c r="C137" s="276"/>
      <c r="D137" s="277"/>
    </row>
    <row r="138" spans="1:4" ht="12.75">
      <c r="A138" s="279"/>
      <c r="B138" s="259"/>
      <c r="C138" s="276"/>
      <c r="D138" s="277"/>
    </row>
    <row r="139" spans="1:4" ht="12.75">
      <c r="A139" s="280"/>
      <c r="B139" s="281"/>
      <c r="C139" s="282"/>
      <c r="D139" s="277"/>
    </row>
    <row r="140" spans="1:4" ht="12.75">
      <c r="A140" s="283"/>
      <c r="B140" s="284"/>
      <c r="C140" s="285"/>
      <c r="D140" s="277"/>
    </row>
    <row r="141" spans="1:4" ht="12.75">
      <c r="A141" s="286"/>
      <c r="B141" s="284"/>
      <c r="C141" s="287"/>
      <c r="D141" s="277"/>
    </row>
    <row r="142" spans="1:4" ht="12.75">
      <c r="A142" s="286"/>
      <c r="B142" s="453"/>
      <c r="C142" s="453"/>
      <c r="D142" s="277"/>
    </row>
    <row r="143" spans="1:4" ht="12.75">
      <c r="A143" s="288"/>
      <c r="B143" s="284"/>
      <c r="C143" s="287"/>
      <c r="D143" s="277"/>
    </row>
    <row r="144" spans="1:4" ht="12.75">
      <c r="A144" s="288"/>
      <c r="B144" s="284"/>
      <c r="C144" s="287"/>
      <c r="D144" s="277"/>
    </row>
    <row r="145" spans="1:4" ht="12.75">
      <c r="A145" s="288"/>
      <c r="B145" s="284"/>
      <c r="C145" s="287"/>
      <c r="D145" s="277"/>
    </row>
    <row r="146" spans="1:4" ht="12.75">
      <c r="A146" s="289"/>
      <c r="B146" s="454"/>
      <c r="C146" s="454"/>
      <c r="D146" s="277"/>
    </row>
    <row r="147" spans="1:4" ht="12.75">
      <c r="A147" s="288"/>
      <c r="B147" s="284"/>
      <c r="C147" s="287"/>
      <c r="D147" s="277"/>
    </row>
    <row r="148" spans="1:3" ht="12.75">
      <c r="A148" s="273"/>
      <c r="B148" s="161"/>
      <c r="C148" s="161"/>
    </row>
    <row r="149" spans="1:3" ht="12.75">
      <c r="A149" s="273"/>
      <c r="B149" s="161"/>
      <c r="C149" s="161"/>
    </row>
    <row r="150" ht="12.75">
      <c r="A150" s="290"/>
    </row>
    <row r="151" ht="12.75">
      <c r="A151" s="170"/>
    </row>
  </sheetData>
  <sheetProtection/>
  <mergeCells count="12">
    <mergeCell ref="D38:D40"/>
    <mergeCell ref="E38:E40"/>
    <mergeCell ref="A2:E2"/>
    <mergeCell ref="A3:E3"/>
    <mergeCell ref="A4:E4"/>
    <mergeCell ref="A5:E5"/>
    <mergeCell ref="B142:C142"/>
    <mergeCell ref="B146:C146"/>
    <mergeCell ref="A38:A40"/>
    <mergeCell ref="C38:C40"/>
    <mergeCell ref="B130:C130"/>
    <mergeCell ref="B134:C134"/>
  </mergeCells>
  <printOptions/>
  <pageMargins left="0.7" right="0.7" top="0.75" bottom="0.75" header="0.3" footer="0.3"/>
  <pageSetup fitToHeight="0" fitToWidth="1" horizontalDpi="1200" verticalDpi="1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46"/>
  <sheetViews>
    <sheetView view="pageBreakPreview" zoomScaleSheetLayoutView="100" zoomScalePageLayoutView="0" workbookViewId="0" topLeftCell="A106">
      <selection activeCell="A30" sqref="A30:B30"/>
    </sheetView>
  </sheetViews>
  <sheetFormatPr defaultColWidth="9.140625" defaultRowHeight="15"/>
  <cols>
    <col min="1" max="1" width="51.140625" style="1" customWidth="1"/>
    <col min="2" max="2" width="8.00390625" style="111" customWidth="1"/>
    <col min="3" max="3" width="12.421875" style="111" customWidth="1"/>
    <col min="4" max="4" width="11.28125" style="111" customWidth="1"/>
    <col min="5" max="5" width="12.8515625" style="111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20" t="s">
        <v>156</v>
      </c>
      <c r="B2" s="420"/>
      <c r="C2" s="420"/>
      <c r="D2" s="420"/>
      <c r="E2" s="420"/>
      <c r="F2" s="63"/>
      <c r="G2" s="63"/>
      <c r="H2" s="63"/>
      <c r="I2" s="63"/>
      <c r="J2" s="63"/>
      <c r="K2" s="63"/>
    </row>
    <row r="3" spans="1:11" ht="12.75" customHeight="1">
      <c r="A3" s="421" t="s">
        <v>0</v>
      </c>
      <c r="B3" s="421"/>
      <c r="C3" s="421"/>
      <c r="D3" s="421"/>
      <c r="E3" s="421"/>
      <c r="F3" s="64"/>
      <c r="G3" s="64"/>
      <c r="H3" s="64"/>
      <c r="I3" s="64"/>
      <c r="J3" s="64"/>
      <c r="K3" s="64"/>
    </row>
    <row r="4" spans="1:11" ht="12.75">
      <c r="A4" s="425"/>
      <c r="B4" s="425"/>
      <c r="C4" s="425"/>
      <c r="D4" s="425"/>
      <c r="E4" s="425"/>
      <c r="F4" s="65"/>
      <c r="G4" s="65"/>
      <c r="H4" s="65"/>
      <c r="I4" s="65"/>
      <c r="J4" s="65"/>
      <c r="K4" s="65"/>
    </row>
    <row r="5" spans="1:8" ht="13.5" thickBot="1">
      <c r="A5" s="426"/>
      <c r="B5" s="426"/>
      <c r="C5" s="426"/>
      <c r="D5" s="426"/>
      <c r="E5" s="426"/>
      <c r="F5" s="62"/>
      <c r="G5" s="62"/>
      <c r="H5" s="62"/>
    </row>
    <row r="6" spans="1:11" ht="12.75">
      <c r="A6" s="80"/>
      <c r="B6" s="85"/>
      <c r="C6" s="85" t="s">
        <v>174</v>
      </c>
      <c r="D6" s="91" t="s">
        <v>175</v>
      </c>
      <c r="E6" s="85" t="s">
        <v>176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4"/>
      <c r="D7" s="153"/>
      <c r="E7" s="154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4">
        <f>C10+C11+C17</f>
        <v>33987000</v>
      </c>
      <c r="D8" s="154">
        <f>D10+D11+D17</f>
        <v>38030000</v>
      </c>
      <c r="E8" s="154">
        <f>E10+E11+E17</f>
        <v>44846000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6"/>
      <c r="D9" s="155"/>
      <c r="E9" s="156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4">
        <f>' доу  бюд. 611дс12'!C10+' доу  администр. 611 дс12'!C10+' доу инвал 611дс12 '!C10</f>
        <v>33987000</v>
      </c>
      <c r="D10" s="154">
        <f>' доу  бюд. 611дс12'!D10+' доу  администр. 611 дс12'!D10+' доу инвал 611дс12 '!D10</f>
        <v>38030000</v>
      </c>
      <c r="E10" s="154">
        <f>' доу  бюд. 611дс12'!E10+' доу  администр. 611 дс12'!E10+' доу инвал 611дс12 '!E10</f>
        <v>44846000</v>
      </c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4"/>
      <c r="D11" s="153"/>
      <c r="E11" s="154"/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4"/>
      <c r="D12" s="153"/>
      <c r="E12" s="154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4"/>
      <c r="D13" s="153"/>
      <c r="E13" s="154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8"/>
      <c r="D14" s="157"/>
      <c r="E14" s="158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8"/>
      <c r="D15" s="157"/>
      <c r="E15" s="158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8"/>
      <c r="D16" s="157"/>
      <c r="E16" s="158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4">
        <f>C19+C20</f>
        <v>0</v>
      </c>
      <c r="D17" s="154">
        <f>D19+D20</f>
        <v>0</v>
      </c>
      <c r="E17" s="154">
        <f>E19+E20</f>
        <v>0</v>
      </c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4"/>
      <c r="D18" s="153"/>
      <c r="E18" s="154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6"/>
      <c r="D19" s="155"/>
      <c r="E19" s="156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6"/>
      <c r="D20" s="155"/>
      <c r="E20" s="156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4"/>
      <c r="D21" s="153"/>
      <c r="E21" s="154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4"/>
      <c r="D22" s="153"/>
      <c r="E22" s="154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4"/>
      <c r="D23" s="153"/>
      <c r="E23" s="154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4">
        <f>C121</f>
        <v>33987000</v>
      </c>
      <c r="D24" s="153">
        <f>D121</f>
        <v>38030000</v>
      </c>
      <c r="E24" s="154">
        <f>E121</f>
        <v>44846000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60"/>
      <c r="D25" s="159"/>
      <c r="E25" s="160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92">
        <v>231</v>
      </c>
      <c r="C27" s="112"/>
      <c r="D27" s="113"/>
      <c r="E27" s="113"/>
    </row>
    <row r="28" spans="1:5" ht="12.75">
      <c r="A28" s="2" t="s">
        <v>2</v>
      </c>
      <c r="B28" s="92" t="s">
        <v>192</v>
      </c>
      <c r="C28" s="112"/>
      <c r="D28" s="113"/>
      <c r="E28" s="113"/>
    </row>
    <row r="29" spans="1:5" ht="12.75">
      <c r="A29" s="2" t="s">
        <v>3</v>
      </c>
      <c r="B29" s="92" t="s">
        <v>177</v>
      </c>
      <c r="C29" s="112"/>
      <c r="D29" s="113"/>
      <c r="E29" s="113"/>
    </row>
    <row r="30" spans="1:5" ht="12.75">
      <c r="A30" s="2" t="s">
        <v>203</v>
      </c>
      <c r="B30" s="92" t="s">
        <v>204</v>
      </c>
      <c r="C30" s="112"/>
      <c r="D30" s="113"/>
      <c r="E30" s="113"/>
    </row>
    <row r="31" spans="1:5" ht="12.75">
      <c r="A31" s="2" t="s">
        <v>4</v>
      </c>
      <c r="B31" s="92" t="s">
        <v>180</v>
      </c>
      <c r="C31" s="112"/>
      <c r="D31" s="113"/>
      <c r="E31" s="113"/>
    </row>
    <row r="32" spans="1:5" ht="13.5" thickBot="1">
      <c r="A32" s="3" t="s">
        <v>5</v>
      </c>
      <c r="B32" s="92" t="s">
        <v>6</v>
      </c>
      <c r="C32" s="112"/>
      <c r="D32" s="113"/>
      <c r="E32" s="114" t="s">
        <v>7</v>
      </c>
    </row>
    <row r="33" spans="1:5" ht="15" customHeight="1">
      <c r="A33" s="434" t="s">
        <v>179</v>
      </c>
      <c r="B33" s="294"/>
      <c r="C33" s="422">
        <v>2012</v>
      </c>
      <c r="D33" s="437">
        <v>2013</v>
      </c>
      <c r="E33" s="422">
        <v>2014</v>
      </c>
    </row>
    <row r="34" spans="1:5" ht="15" customHeight="1">
      <c r="A34" s="435"/>
      <c r="B34" s="93" t="s">
        <v>205</v>
      </c>
      <c r="C34" s="423"/>
      <c r="D34" s="438"/>
      <c r="E34" s="423"/>
    </row>
    <row r="35" spans="1:5" ht="15.75" customHeight="1" thickBot="1">
      <c r="A35" s="436"/>
      <c r="B35" s="295"/>
      <c r="C35" s="424"/>
      <c r="D35" s="439"/>
      <c r="E35" s="424"/>
    </row>
    <row r="36" spans="1:5" ht="15.75" customHeight="1" thickBot="1">
      <c r="A36" s="4" t="s">
        <v>8</v>
      </c>
      <c r="B36" s="94" t="s">
        <v>206</v>
      </c>
      <c r="C36" s="115">
        <f>C37+C43+C49</f>
        <v>28841967</v>
      </c>
      <c r="D36" s="149">
        <f>D37+D43+D49</f>
        <v>32137000</v>
      </c>
      <c r="E36" s="115">
        <f>E37+E43+E49</f>
        <v>38510000</v>
      </c>
    </row>
    <row r="37" spans="1:5" ht="13.5" customHeight="1">
      <c r="A37" s="5" t="s">
        <v>9</v>
      </c>
      <c r="B37" s="95" t="s">
        <v>207</v>
      </c>
      <c r="C37" s="116">
        <f>C38+C39+C40+C41+C42</f>
        <v>21691225</v>
      </c>
      <c r="D37" s="150">
        <f>D38+D39+D40+D41+D42</f>
        <v>24346000</v>
      </c>
      <c r="E37" s="116">
        <f>E38+E39+E40+E41+E42</f>
        <v>29222000</v>
      </c>
    </row>
    <row r="38" spans="1:5" ht="12.75" customHeight="1">
      <c r="A38" s="6" t="s">
        <v>10</v>
      </c>
      <c r="B38" s="296" t="s">
        <v>208</v>
      </c>
      <c r="C38" s="17">
        <f>' доу  бюд. 611дс12'!C38+' доу  администр. 611 дс12'!C38+' доу инвал 611дс12 '!C38</f>
        <v>21496225</v>
      </c>
      <c r="D38" s="151">
        <f>' доу  бюд. 611дс12'!D38+' доу  администр. 611 дс12'!D38+' доу инвал 611дс12 '!D38</f>
        <v>24103000</v>
      </c>
      <c r="E38" s="17">
        <f>' доу  бюд. 611дс12'!E38+' доу  администр. 611 дс12'!E38+' доу инвал 611дс12 '!E38</f>
        <v>28930000</v>
      </c>
    </row>
    <row r="39" spans="1:5" ht="12.75" customHeight="1">
      <c r="A39" s="6" t="s">
        <v>12</v>
      </c>
      <c r="B39" s="296" t="s">
        <v>209</v>
      </c>
      <c r="C39" s="17">
        <f>' доу  бюд. 611дс12'!C39+' доу  администр. 611 дс12'!C39+' доу инвал 611дс12 '!C39</f>
        <v>195000</v>
      </c>
      <c r="D39" s="17">
        <f>' доу  бюд. 611дс12'!D39+' доу  администр. 611 дс12'!D39+' доу инвал 611дс12 '!D39</f>
        <v>243000</v>
      </c>
      <c r="E39" s="17">
        <f>' доу  бюд. 611дс12'!E39+' доу  администр. 611 дс12'!E39+' доу инвал 611дс12 '!E39</f>
        <v>292000</v>
      </c>
    </row>
    <row r="40" spans="1:5" ht="21" customHeight="1">
      <c r="A40" s="7" t="s">
        <v>14</v>
      </c>
      <c r="B40" s="96" t="s">
        <v>210</v>
      </c>
      <c r="C40" s="17">
        <f>' доу  бюд. 611дс12'!C40+' доу  администр. 611 дс12'!C40+' доу инвал 611дс12 '!C40</f>
        <v>0</v>
      </c>
      <c r="D40" s="17">
        <f>' доу  бюд. 611дс12'!D40+' доу  администр. 611 дс12'!D40+' доу инвал 611дс12 '!D40</f>
        <v>0</v>
      </c>
      <c r="E40" s="17">
        <f>' доу  бюд. 611дс12'!E40+' доу  администр. 611 дс12'!E40+' доу инвал 611дс12 '!E40</f>
        <v>0</v>
      </c>
    </row>
    <row r="41" spans="1:5" ht="21" customHeight="1">
      <c r="A41" s="7" t="s">
        <v>16</v>
      </c>
      <c r="B41" s="96" t="s">
        <v>211</v>
      </c>
      <c r="C41" s="17">
        <f>' доу  бюд. 611дс12'!C41+' доу  администр. 611 дс12'!C41+' доу инвал 611дс12 '!C41</f>
        <v>0</v>
      </c>
      <c r="D41" s="17">
        <f>' доу  бюд. 611дс12'!D41+' доу  администр. 611 дс12'!D41+' доу инвал 611дс12 '!D41</f>
        <v>0</v>
      </c>
      <c r="E41" s="17">
        <f>' доу  бюд. 611дс12'!E41+' доу  администр. 611 дс12'!E41+' доу инвал 611дс12 '!E41</f>
        <v>0</v>
      </c>
    </row>
    <row r="42" spans="1:5" ht="21" customHeight="1">
      <c r="A42" s="7" t="s">
        <v>18</v>
      </c>
      <c r="B42" s="96" t="s">
        <v>212</v>
      </c>
      <c r="C42" s="17">
        <f>' доу  бюд. 611дс12'!C42+' доу  администр. 611 дс12'!C42+' доу инвал 611дс12 '!C42</f>
        <v>0</v>
      </c>
      <c r="D42" s="17">
        <f>' доу  бюд. 611дс12'!D42+' доу  администр. 611 дс12'!D42+' доу инвал 611дс12 '!D42</f>
        <v>0</v>
      </c>
      <c r="E42" s="17">
        <f>' доу  бюд. 611дс12'!E42+' доу  администр. 611 дс12'!E42+' доу инвал 611дс12 '!E42</f>
        <v>0</v>
      </c>
    </row>
    <row r="43" spans="1:5" ht="12" customHeight="1">
      <c r="A43" s="8" t="s">
        <v>20</v>
      </c>
      <c r="B43" s="20" t="s">
        <v>213</v>
      </c>
      <c r="C43" s="17">
        <f>SUM(C44:C48)</f>
        <v>584967</v>
      </c>
      <c r="D43" s="151">
        <f>SUM(D44:D48)</f>
        <v>439000</v>
      </c>
      <c r="E43" s="17">
        <f>SUM(E44:E48)</f>
        <v>463000</v>
      </c>
    </row>
    <row r="44" spans="1:5" ht="12" customHeight="1">
      <c r="A44" s="8" t="s">
        <v>21</v>
      </c>
      <c r="B44" s="97" t="s">
        <v>214</v>
      </c>
      <c r="C44" s="17">
        <f>' доу  бюд. 611дс12'!C44+' доу  администр. 611 дс12'!C44+' доу инвал 611дс12 '!C44</f>
        <v>60000</v>
      </c>
      <c r="D44" s="17">
        <f>' доу  бюд. 611дс12'!D44+' доу  администр. 611 дс12'!D44+' доу инвал 611дс12 '!D44</f>
        <v>40000</v>
      </c>
      <c r="E44" s="17">
        <f>' доу  бюд. 611дс12'!E44+' доу  администр. 611 дс12'!E44+' доу инвал 611дс12 '!E44</f>
        <v>40000</v>
      </c>
    </row>
    <row r="45" spans="1:5" ht="12" customHeight="1">
      <c r="A45" s="10" t="s">
        <v>23</v>
      </c>
      <c r="B45" s="98" t="s">
        <v>215</v>
      </c>
      <c r="C45" s="17">
        <f>' доу  бюд. 611дс12'!C45+' доу  администр. 611 дс12'!C45+' доу инвал 611дс12 '!C45</f>
        <v>0</v>
      </c>
      <c r="D45" s="17">
        <f>' доу  бюд. 611дс12'!D45+' доу  администр. 611 дс12'!D45+' доу инвал 611дс12 '!D45</f>
        <v>0</v>
      </c>
      <c r="E45" s="17">
        <f>' доу  бюд. 611дс12'!E45+' доу  администр. 611 дс12'!E45+' доу инвал 611дс12 '!E45</f>
        <v>0</v>
      </c>
    </row>
    <row r="46" spans="1:5" ht="12" customHeight="1">
      <c r="A46" s="9" t="s">
        <v>25</v>
      </c>
      <c r="B46" s="97" t="s">
        <v>216</v>
      </c>
      <c r="C46" s="17">
        <f>' доу  бюд. 611дс12'!C46+' доу  администр. 611 дс12'!C46+' доу инвал 611дс12 '!C46</f>
        <v>524967</v>
      </c>
      <c r="D46" s="17">
        <f>' доу  бюд. 611дс12'!D46+' доу  администр. 611 дс12'!D46+' доу инвал 611дс12 '!D46</f>
        <v>399000</v>
      </c>
      <c r="E46" s="17">
        <f>' доу  бюд. 611дс12'!E46+' доу  администр. 611 дс12'!E46+' доу инвал 611дс12 '!E46</f>
        <v>423000</v>
      </c>
    </row>
    <row r="47" spans="1:5" ht="12" customHeight="1">
      <c r="A47" s="9" t="s">
        <v>27</v>
      </c>
      <c r="B47" s="97" t="s">
        <v>217</v>
      </c>
      <c r="C47" s="17">
        <f>' доу  бюд. 611дс12'!C47+' доу  администр. 611 дс12'!C47+' доу инвал 611дс12 '!C47</f>
        <v>0</v>
      </c>
      <c r="D47" s="17">
        <f>' доу  бюд. 611дс12'!D47+' доу  администр. 611 дс12'!D47+' доу инвал 611дс12 '!D47</f>
        <v>0</v>
      </c>
      <c r="E47" s="17">
        <f>' доу  бюд. 611дс12'!E47+' доу  администр. 611 дс12'!E47+' доу инвал 611дс12 '!E47</f>
        <v>0</v>
      </c>
    </row>
    <row r="48" spans="1:5" ht="12" customHeight="1">
      <c r="A48" s="11" t="s">
        <v>29</v>
      </c>
      <c r="B48" s="98" t="s">
        <v>218</v>
      </c>
      <c r="C48" s="17">
        <f>' доу  бюд. 611дс12'!C48+' доу  администр. 611 дс12'!C48+' доу инвал 611дс12 '!C48</f>
        <v>0</v>
      </c>
      <c r="D48" s="17">
        <f>' доу  бюд. 611дс12'!D48+' доу  администр. 611 дс12'!D48+' доу инвал 611дс12 '!D48</f>
        <v>0</v>
      </c>
      <c r="E48" s="17">
        <f>' доу  бюд. 611дс12'!E48+' доу  администр. 611 дс12'!E48+' доу инвал 611дс12 '!E48</f>
        <v>0</v>
      </c>
    </row>
    <row r="49" spans="1:5" ht="11.25" customHeight="1">
      <c r="A49" s="8" t="s">
        <v>31</v>
      </c>
      <c r="B49" s="20" t="s">
        <v>219</v>
      </c>
      <c r="C49" s="17">
        <f>C50+C51+C52+C53</f>
        <v>6565775</v>
      </c>
      <c r="D49" s="151">
        <f>D50+D51+D52+D53</f>
        <v>7352000</v>
      </c>
      <c r="E49" s="17">
        <f>E50+E51+E52+E53</f>
        <v>8825000</v>
      </c>
    </row>
    <row r="50" spans="1:5" ht="11.25" customHeight="1">
      <c r="A50" s="9" t="s">
        <v>32</v>
      </c>
      <c r="B50" s="97" t="s">
        <v>220</v>
      </c>
      <c r="C50" s="17">
        <f>' доу  бюд. 611дс12'!C50+' доу  администр. 611 дс12'!C50+' доу инвал 611дс12 '!C50</f>
        <v>6565775</v>
      </c>
      <c r="D50" s="17">
        <f>' доу  бюд. 611дс12'!D50+' доу  администр. 611 дс12'!D50+' доу инвал 611дс12 '!D50</f>
        <v>7352000</v>
      </c>
      <c r="E50" s="17">
        <f>' доу  бюд. 611дс12'!E50+' доу  администр. 611 дс12'!E50+' доу инвал 611дс12 '!E50</f>
        <v>8825000</v>
      </c>
    </row>
    <row r="51" spans="1:5" ht="19.5" customHeight="1">
      <c r="A51" s="7" t="s">
        <v>14</v>
      </c>
      <c r="B51" s="20" t="s">
        <v>221</v>
      </c>
      <c r="C51" s="17">
        <f>' доу  бюд. 611дс12'!C51+' доу  администр. 611 дс12'!C51+' доу инвал 611дс12 '!C51</f>
        <v>0</v>
      </c>
      <c r="D51" s="17">
        <f>' доу  бюд. 611дс12'!D51+' доу  администр. 611 дс12'!D51+' доу инвал 611дс12 '!D51</f>
        <v>0</v>
      </c>
      <c r="E51" s="17">
        <f>' доу  бюд. 611дс12'!E51+' доу  администр. 611 дс12'!E51+' доу инвал 611дс12 '!E51</f>
        <v>0</v>
      </c>
    </row>
    <row r="52" spans="1:5" ht="19.5" customHeight="1">
      <c r="A52" s="7" t="s">
        <v>16</v>
      </c>
      <c r="B52" s="20" t="s">
        <v>222</v>
      </c>
      <c r="C52" s="17">
        <f>' доу  бюд. 611дс12'!C52+' доу  администр. 611 дс12'!C52+' доу инвал 611дс12 '!C52</f>
        <v>0</v>
      </c>
      <c r="D52" s="17">
        <f>' доу  бюд. 611дс12'!D52+' доу  администр. 611 дс12'!D52+' доу инвал 611дс12 '!D52</f>
        <v>0</v>
      </c>
      <c r="E52" s="17">
        <f>' доу  бюд. 611дс12'!E52+' доу  администр. 611 дс12'!E52+' доу инвал 611дс12 '!E52</f>
        <v>0</v>
      </c>
    </row>
    <row r="53" spans="1:5" ht="19.5" customHeight="1" thickBot="1">
      <c r="A53" s="12" t="s">
        <v>35</v>
      </c>
      <c r="B53" s="93" t="s">
        <v>223</v>
      </c>
      <c r="C53" s="17">
        <f>' доу  бюд. 611дс12'!C53+' доу  администр. 611 дс12'!C53+' доу инвал 611дс12 '!C53</f>
        <v>0</v>
      </c>
      <c r="D53" s="17">
        <f>' доу  бюд. 611дс12'!D53+' доу  администр. 611 дс12'!D53+' доу инвал 611дс12 '!D53</f>
        <v>0</v>
      </c>
      <c r="E53" s="17">
        <f>' доу  бюд. 611дс12'!E53+' доу  администр. 611 дс12'!E53+' доу инвал 611дс12 '!E53</f>
        <v>0</v>
      </c>
    </row>
    <row r="54" spans="1:5" ht="12" customHeight="1" thickBot="1">
      <c r="A54" s="13" t="s">
        <v>37</v>
      </c>
      <c r="B54" s="99" t="s">
        <v>224</v>
      </c>
      <c r="C54" s="115">
        <f>C55+C58+C61+C66+C78</f>
        <v>3033000</v>
      </c>
      <c r="D54" s="134">
        <f>D55+D58+D61+D66+D78</f>
        <v>3445000</v>
      </c>
      <c r="E54" s="115">
        <f>E55+E58+E61+E66+E78</f>
        <v>3754000</v>
      </c>
    </row>
    <row r="55" spans="1:5" ht="12" customHeight="1">
      <c r="A55" s="5" t="s">
        <v>38</v>
      </c>
      <c r="B55" s="100" t="s">
        <v>225</v>
      </c>
      <c r="C55" s="116">
        <f>C56+C57</f>
        <v>44000</v>
      </c>
      <c r="D55" s="135">
        <f>D56+D57</f>
        <v>44000</v>
      </c>
      <c r="E55" s="116">
        <f>E56+E57</f>
        <v>44000</v>
      </c>
    </row>
    <row r="56" spans="1:5" ht="12" customHeight="1">
      <c r="A56" s="14" t="s">
        <v>39</v>
      </c>
      <c r="B56" s="101" t="s">
        <v>226</v>
      </c>
      <c r="C56" s="17">
        <f>' доу  бюд. 611дс12'!C56+' доу  администр. 611 дс12'!C56+' доу инвал 611дс12 '!C56</f>
        <v>44000</v>
      </c>
      <c r="D56" s="17">
        <f>' доу  бюд. 611дс12'!D56+' доу  администр. 611 дс12'!D56+' доу инвал 611дс12 '!D56</f>
        <v>44000</v>
      </c>
      <c r="E56" s="17">
        <f>' доу  бюд. 611дс12'!E56+' доу  администр. 611 дс12'!E56+' доу инвал 611дс12 '!E56</f>
        <v>44000</v>
      </c>
    </row>
    <row r="57" spans="1:5" ht="21" customHeight="1">
      <c r="A57" s="15" t="s">
        <v>40</v>
      </c>
      <c r="B57" s="16" t="s">
        <v>227</v>
      </c>
      <c r="C57" s="17">
        <f>' доу  бюд. 611дс12'!C57+' доу  администр. 611 дс12'!C57+' доу инвал 611дс12 '!C57</f>
        <v>0</v>
      </c>
      <c r="D57" s="17">
        <f>' доу  бюд. 611дс12'!D57+' доу  администр. 611 дс12'!D57+' доу инвал 611дс12 '!D57</f>
        <v>0</v>
      </c>
      <c r="E57" s="17">
        <f>' доу  бюд. 611дс12'!E57+' доу  администр. 611 дс12'!E57+' доу инвал 611дс12 '!E57</f>
        <v>0</v>
      </c>
    </row>
    <row r="58" spans="1:5" ht="12" customHeight="1">
      <c r="A58" s="5" t="s">
        <v>42</v>
      </c>
      <c r="B58" s="100" t="s">
        <v>228</v>
      </c>
      <c r="C58" s="17">
        <f>C59+C60</f>
        <v>0</v>
      </c>
      <c r="D58" s="151">
        <f>D59+D60</f>
        <v>4000</v>
      </c>
      <c r="E58" s="17">
        <f>E59+E60</f>
        <v>4000</v>
      </c>
    </row>
    <row r="59" spans="1:5" ht="12" customHeight="1">
      <c r="A59" s="5" t="s">
        <v>43</v>
      </c>
      <c r="B59" s="101" t="s">
        <v>229</v>
      </c>
      <c r="C59" s="17">
        <f>' доу  бюд. 611дс12'!C59+' доу  администр. 611 дс12'!C59+' доу инвал 611дс12 '!C59</f>
        <v>0</v>
      </c>
      <c r="D59" s="17">
        <f>' доу  бюд. 611дс12'!D59+' доу  администр. 611 дс12'!D59+' доу инвал 611дс12 '!D59</f>
        <v>4000</v>
      </c>
      <c r="E59" s="17">
        <f>' доу  бюд. 611дс12'!E59+' доу  администр. 611 дс12'!E59+' доу инвал 611дс12 '!E59</f>
        <v>4000</v>
      </c>
    </row>
    <row r="60" spans="1:5" ht="12" customHeight="1">
      <c r="A60" s="18" t="s">
        <v>45</v>
      </c>
      <c r="B60" s="102" t="s">
        <v>230</v>
      </c>
      <c r="C60" s="17">
        <f>' доу  бюд. 611дс12'!C60+' доу  администр. 611 дс12'!C60+' доу инвал 611дс12 '!C60</f>
        <v>0</v>
      </c>
      <c r="D60" s="17">
        <f>' доу  бюд. 611дс12'!D60+' доу  администр. 611 дс12'!D60+' доу инвал 611дс12 '!D60</f>
        <v>0</v>
      </c>
      <c r="E60" s="17">
        <f>' доу  бюд. 611дс12'!E60+' доу  администр. 611 дс12'!E60+' доу инвал 611дс12 '!E60</f>
        <v>0</v>
      </c>
    </row>
    <row r="61" spans="1:5" ht="12" customHeight="1">
      <c r="A61" s="8" t="s">
        <v>47</v>
      </c>
      <c r="B61" s="16" t="s">
        <v>231</v>
      </c>
      <c r="C61" s="17">
        <f>C62+C63+C64+C65</f>
        <v>1797000</v>
      </c>
      <c r="D61" s="152">
        <f>D62+D63+D64+D65</f>
        <v>2146000</v>
      </c>
      <c r="E61" s="17">
        <f>E62+E63+E64+E65</f>
        <v>2424000</v>
      </c>
    </row>
    <row r="62" spans="1:5" ht="12" customHeight="1">
      <c r="A62" s="6" t="s">
        <v>48</v>
      </c>
      <c r="B62" s="297" t="s">
        <v>232</v>
      </c>
      <c r="C62" s="17">
        <f>' доу  бюд. 611дс12'!C62+' доу  администр. 611 дс12'!C62+' доу инвал 611дс12 '!C62</f>
        <v>1109000</v>
      </c>
      <c r="D62" s="17">
        <f>' доу  бюд. 611дс12'!D62+' доу  администр. 611 дс12'!D62+' доу инвал 611дс12 '!D62</f>
        <v>1479000</v>
      </c>
      <c r="E62" s="17">
        <f>' доу  бюд. 611дс12'!E62+' доу  администр. 611 дс12'!E62+' доу инвал 611дс12 '!E62</f>
        <v>1707000</v>
      </c>
    </row>
    <row r="63" spans="1:5" ht="12" customHeight="1">
      <c r="A63" s="6" t="s">
        <v>50</v>
      </c>
      <c r="B63" s="297" t="s">
        <v>233</v>
      </c>
      <c r="C63" s="17">
        <f>' доу  бюд. 611дс12'!C63+' доу  администр. 611 дс12'!C63+' доу инвал 611дс12 '!C63</f>
        <v>351000</v>
      </c>
      <c r="D63" s="17">
        <f>' доу  бюд. 611дс12'!D63+' доу  администр. 611 дс12'!D63+' доу инвал 611дс12 '!D63</f>
        <v>360000</v>
      </c>
      <c r="E63" s="17">
        <f>' доу  бюд. 611дс12'!E63+' доу  администр. 611 дс12'!E63+' доу инвал 611дс12 '!E63</f>
        <v>390000</v>
      </c>
    </row>
    <row r="64" spans="1:5" ht="12" customHeight="1">
      <c r="A64" s="6" t="s">
        <v>52</v>
      </c>
      <c r="B64" s="297" t="s">
        <v>234</v>
      </c>
      <c r="C64" s="17">
        <f>' доу  бюд. 611дс12'!C64+' доу  администр. 611 дс12'!C64+' доу инвал 611дс12 '!C64</f>
        <v>220000</v>
      </c>
      <c r="D64" s="17">
        <f>' доу  бюд. 611дс12'!D64+' доу  администр. 611 дс12'!D64+' доу инвал 611дс12 '!D64</f>
        <v>220000</v>
      </c>
      <c r="E64" s="17">
        <f>' доу  бюд. 611дс12'!E64+' доу  администр. 611 дс12'!E64+' доу инвал 611дс12 '!E64</f>
        <v>240000</v>
      </c>
    </row>
    <row r="65" spans="1:5" ht="12" customHeight="1">
      <c r="A65" s="6" t="s">
        <v>54</v>
      </c>
      <c r="B65" s="297" t="s">
        <v>235</v>
      </c>
      <c r="C65" s="17">
        <f>' доу  бюд. 611дс12'!C65+' доу  администр. 611 дс12'!C65+' доу инвал 611дс12 '!C65</f>
        <v>117000</v>
      </c>
      <c r="D65" s="17">
        <f>' доу  бюд. 611дс12'!D65+' доу  администр. 611 дс12'!D65+' доу инвал 611дс12 '!D65</f>
        <v>87000</v>
      </c>
      <c r="E65" s="17">
        <f>' доу  бюд. 611дс12'!E65+' доу  администр. 611 дс12'!E65+' доу инвал 611дс12 '!E65</f>
        <v>87000</v>
      </c>
    </row>
    <row r="66" spans="1:5" ht="12" customHeight="1">
      <c r="A66" s="8" t="s">
        <v>56</v>
      </c>
      <c r="B66" s="16" t="s">
        <v>236</v>
      </c>
      <c r="C66" s="17">
        <f>C67+C68+C69+C70+C71+C72+C73+C74+C75+C76+C77</f>
        <v>460000</v>
      </c>
      <c r="D66" s="152">
        <f>D67+D68+D69+D70+D71+D72+D73+D74+D75+D76+D77</f>
        <v>484000</v>
      </c>
      <c r="E66" s="17">
        <f>E67+E68+E69+E70+E71+E72+E73+E74+E75+E76+E77</f>
        <v>513000</v>
      </c>
    </row>
    <row r="67" spans="1:5" ht="12" customHeight="1">
      <c r="A67" s="19" t="s">
        <v>57</v>
      </c>
      <c r="B67" s="16" t="s">
        <v>237</v>
      </c>
      <c r="C67" s="17">
        <f>' доу  бюд. 611дс12'!C67+' доу  администр. 611 дс12'!C67+' доу инвал 611дс12 '!C67</f>
        <v>83000</v>
      </c>
      <c r="D67" s="17">
        <f>' доу  бюд. 611дс12'!D67+' доу  администр. 611 дс12'!D67+' доу инвал 611дс12 '!D67</f>
        <v>88000</v>
      </c>
      <c r="E67" s="17">
        <f>' доу  бюд. 611дс12'!E67+' доу  администр. 611 дс12'!E67+' доу инвал 611дс12 '!E67</f>
        <v>94000</v>
      </c>
    </row>
    <row r="68" spans="1:5" ht="12" customHeight="1">
      <c r="A68" s="8" t="s">
        <v>59</v>
      </c>
      <c r="B68" s="16" t="s">
        <v>238</v>
      </c>
      <c r="C68" s="17">
        <f>' доу  бюд. 611дс12'!C68+' доу  администр. 611 дс12'!C68+' доу инвал 611дс12 '!C68</f>
        <v>13000</v>
      </c>
      <c r="D68" s="17">
        <f>' доу  бюд. 611дс12'!D68+' доу  администр. 611 дс12'!D68+' доу инвал 611дс12 '!D68</f>
        <v>15000</v>
      </c>
      <c r="E68" s="17">
        <f>' доу  бюд. 611дс12'!E68+' доу  администр. 611 дс12'!E68+' доу инвал 611дс12 '!E68</f>
        <v>16000</v>
      </c>
    </row>
    <row r="69" spans="1:5" ht="12" customHeight="1">
      <c r="A69" s="20" t="s">
        <v>61</v>
      </c>
      <c r="B69" s="16" t="s">
        <v>239</v>
      </c>
      <c r="C69" s="17">
        <f>' доу  бюд. 611дс12'!C69+' доу  администр. 611 дс12'!C69+' доу инвал 611дс12 '!C69</f>
        <v>210000</v>
      </c>
      <c r="D69" s="17">
        <f>' доу  бюд. 611дс12'!D69+' доу  администр. 611 дс12'!D69+' доу инвал 611дс12 '!D69</f>
        <v>223000</v>
      </c>
      <c r="E69" s="17">
        <f>' доу  бюд. 611дс12'!E69+' доу  администр. 611 дс12'!E69+' доу инвал 611дс12 '!E69</f>
        <v>236000</v>
      </c>
    </row>
    <row r="70" spans="1:5" ht="12" customHeight="1">
      <c r="A70" s="8" t="s">
        <v>63</v>
      </c>
      <c r="B70" s="16" t="s">
        <v>240</v>
      </c>
      <c r="C70" s="17">
        <f>' доу  бюд. 611дс12'!C70+' доу  администр. 611 дс12'!C70+' доу инвал 611дс12 '!C70</f>
        <v>154000</v>
      </c>
      <c r="D70" s="17">
        <f>' доу  бюд. 611дс12'!D70+' доу  администр. 611 дс12'!D70+' доу инвал 611дс12 '!D70</f>
        <v>158000</v>
      </c>
      <c r="E70" s="17">
        <f>' доу  бюд. 611дс12'!E70+' доу  администр. 611 дс12'!E70+' доу инвал 611дс12 '!E70</f>
        <v>167000</v>
      </c>
    </row>
    <row r="71" spans="1:5" ht="12" customHeight="1">
      <c r="A71" s="8" t="s">
        <v>65</v>
      </c>
      <c r="B71" s="16" t="s">
        <v>241</v>
      </c>
      <c r="C71" s="17">
        <f>' доу  бюд. 611дс12'!C71+' доу  администр. 611 дс12'!C71+' доу инвал 611дс12 '!C71</f>
        <v>0</v>
      </c>
      <c r="D71" s="17">
        <f>' доу  бюд. 611дс12'!D71+' доу  администр. 611 дс12'!D71+' доу инвал 611дс12 '!D71</f>
        <v>0</v>
      </c>
      <c r="E71" s="17">
        <f>' доу  бюд. 611дс12'!E71+' доу  администр. 611 дс12'!E71+' доу инвал 611дс12 '!E71</f>
        <v>0</v>
      </c>
    </row>
    <row r="72" spans="1:5" ht="12" customHeight="1">
      <c r="A72" s="21" t="s">
        <v>67</v>
      </c>
      <c r="B72" s="16" t="s">
        <v>242</v>
      </c>
      <c r="C72" s="17">
        <f>' доу  бюд. 611дс12'!C72+' доу  администр. 611 дс12'!C72+' доу инвал 611дс12 '!C72</f>
        <v>0</v>
      </c>
      <c r="D72" s="17">
        <f>' доу  бюд. 611дс12'!D72+' доу  администр. 611 дс12'!D72+' доу инвал 611дс12 '!D72</f>
        <v>0</v>
      </c>
      <c r="E72" s="17">
        <f>' доу  бюд. 611дс12'!E72+' доу  администр. 611 дс12'!E72+' доу инвал 611дс12 '!E72</f>
        <v>0</v>
      </c>
    </row>
    <row r="73" spans="1:5" ht="12" customHeight="1">
      <c r="A73" s="21" t="s">
        <v>69</v>
      </c>
      <c r="B73" s="16" t="s">
        <v>243</v>
      </c>
      <c r="C73" s="17">
        <f>' доу  бюд. 611дс12'!C73+' доу  администр. 611 дс12'!C73+' доу инвал 611дс12 '!C73</f>
        <v>0</v>
      </c>
      <c r="D73" s="17">
        <f>' доу  бюд. 611дс12'!D73+' доу  администр. 611 дс12'!D73+' доу инвал 611дс12 '!D73</f>
        <v>0</v>
      </c>
      <c r="E73" s="17">
        <f>' доу  бюд. 611дс12'!E73+' доу  администр. 611 дс12'!E73+' доу инвал 611дс12 '!E73</f>
        <v>0</v>
      </c>
    </row>
    <row r="74" spans="1:5" ht="12" customHeight="1">
      <c r="A74" s="23" t="s">
        <v>71</v>
      </c>
      <c r="B74" s="16" t="s">
        <v>244</v>
      </c>
      <c r="C74" s="17">
        <f>' доу  бюд. 611дс12'!C74+' доу  администр. 611 дс12'!C74+' доу инвал 611дс12 '!C74</f>
        <v>0</v>
      </c>
      <c r="D74" s="17">
        <f>' доу  бюд. 611дс12'!D74+' доу  администр. 611 дс12'!D74+' доу инвал 611дс12 '!D74</f>
        <v>0</v>
      </c>
      <c r="E74" s="17">
        <f>' доу  бюд. 611дс12'!E74+' доу  администр. 611 дс12'!E74+' доу инвал 611дс12 '!E74</f>
        <v>0</v>
      </c>
    </row>
    <row r="75" spans="1:5" ht="12" customHeight="1">
      <c r="A75" s="24" t="s">
        <v>73</v>
      </c>
      <c r="B75" s="298" t="s">
        <v>245</v>
      </c>
      <c r="C75" s="17">
        <f>' доу  бюд. 611дс12'!C75+' доу  администр. 611 дс12'!C75+' доу инвал 611дс12 '!C75</f>
        <v>0</v>
      </c>
      <c r="D75" s="17">
        <f>' доу  бюд. 611дс12'!D75+' доу  администр. 611 дс12'!D75+' доу инвал 611дс12 '!D75</f>
        <v>0</v>
      </c>
      <c r="E75" s="17">
        <f>' доу  бюд. 611дс12'!E75+' доу  администр. 611 дс12'!E75+' доу инвал 611дс12 '!E75</f>
        <v>0</v>
      </c>
    </row>
    <row r="76" spans="1:5" ht="21" customHeight="1">
      <c r="A76" s="24" t="s">
        <v>75</v>
      </c>
      <c r="B76" s="299" t="s">
        <v>246</v>
      </c>
      <c r="C76" s="17">
        <f>' доу  бюд. 611дс12'!C76+' доу  администр. 611 дс12'!C76+' доу инвал 611дс12 '!C76</f>
        <v>0</v>
      </c>
      <c r="D76" s="17">
        <f>' доу  бюд. 611дс12'!D76+' доу  администр. 611 дс12'!D76+' доу инвал 611дс12 '!D76</f>
        <v>0</v>
      </c>
      <c r="E76" s="17">
        <f>' доу  бюд. 611дс12'!E76+' доу  администр. 611 дс12'!E76+' доу инвал 611дс12 '!E76</f>
        <v>0</v>
      </c>
    </row>
    <row r="77" spans="1:5" ht="21" customHeight="1">
      <c r="A77" s="24" t="s">
        <v>77</v>
      </c>
      <c r="B77" s="299" t="s">
        <v>247</v>
      </c>
      <c r="C77" s="17">
        <f>' доу  бюд. 611дс12'!C77+' доу  администр. 611 дс12'!C77+' доу инвал 611дс12 '!C77</f>
        <v>0</v>
      </c>
      <c r="D77" s="17">
        <f>' доу  бюд. 611дс12'!D77+' доу  администр. 611 дс12'!D77+' доу инвал 611дс12 '!D77</f>
        <v>0</v>
      </c>
      <c r="E77" s="17">
        <f>' доу  бюд. 611дс12'!E77+' доу  администр. 611 дс12'!E77+' доу инвал 611дс12 '!E77</f>
        <v>0</v>
      </c>
    </row>
    <row r="78" spans="1:5" ht="11.25" customHeight="1">
      <c r="A78" s="8" t="s">
        <v>79</v>
      </c>
      <c r="B78" s="103" t="s">
        <v>248</v>
      </c>
      <c r="C78" s="17">
        <f>C79+C80+C81+C82+C83+C84+C85+C87+C88+C89+C90+C91+C92+C93+C94+C86+C95+C96+C97</f>
        <v>732000</v>
      </c>
      <c r="D78" s="152">
        <f>D79+D80+D81+D82+D83+D84+D85+D87+D88+D89+D90+D91+D92+D93+D94+D86+D95+D96+D97</f>
        <v>767000</v>
      </c>
      <c r="E78" s="17">
        <f>E79+E80+E81+E82+E83+E84+E85+E87+E88+E89+E90+E91+E92+E93+E94+E86+E95+E96+E97</f>
        <v>769000</v>
      </c>
    </row>
    <row r="79" spans="1:5" ht="11.25" customHeight="1">
      <c r="A79" s="19" t="s">
        <v>80</v>
      </c>
      <c r="B79" s="16" t="s">
        <v>249</v>
      </c>
      <c r="C79" s="17">
        <f>' доу  бюд. 611дс12'!C79+' доу  администр. 611 дс12'!C79+' доу инвал 611дс12 '!C79</f>
        <v>394000</v>
      </c>
      <c r="D79" s="17">
        <f>' доу  бюд. 611дс12'!D79+' доу  администр. 611 дс12'!D79+' доу инвал 611дс12 '!D79</f>
        <v>423000</v>
      </c>
      <c r="E79" s="17">
        <f>' доу  бюд. 611дс12'!E79+' доу  администр. 611 дс12'!E79+' доу инвал 611дс12 '!E79</f>
        <v>425000</v>
      </c>
    </row>
    <row r="80" spans="1:5" ht="11.25" customHeight="1">
      <c r="A80" s="19" t="s">
        <v>82</v>
      </c>
      <c r="B80" s="16" t="s">
        <v>250</v>
      </c>
      <c r="C80" s="17">
        <f>' доу  бюд. 611дс12'!C80+' доу  администр. 611 дс12'!C80+' доу инвал 611дс12 '!C80</f>
        <v>0</v>
      </c>
      <c r="D80" s="17">
        <f>' доу  бюд. 611дс12'!D80+' доу  администр. 611 дс12'!D80+' доу инвал 611дс12 '!D80</f>
        <v>0</v>
      </c>
      <c r="E80" s="17">
        <f>' доу  бюд. 611дс12'!E80+' доу  администр. 611 дс12'!E80+' доу инвал 611дс12 '!E80</f>
        <v>0</v>
      </c>
    </row>
    <row r="81" spans="1:5" ht="11.25" customHeight="1">
      <c r="A81" s="19" t="s">
        <v>84</v>
      </c>
      <c r="B81" s="16" t="s">
        <v>251</v>
      </c>
      <c r="C81" s="17">
        <f>' доу  бюд. 611дс12'!C81+' доу  администр. 611 дс12'!C81+' доу инвал 611дс12 '!C81</f>
        <v>0</v>
      </c>
      <c r="D81" s="17">
        <f>' доу  бюд. 611дс12'!D81+' доу  администр. 611 дс12'!D81+' доу инвал 611дс12 '!D81</f>
        <v>0</v>
      </c>
      <c r="E81" s="17">
        <f>' доу  бюд. 611дс12'!E81+' доу  администр. 611 дс12'!E81+' доу инвал 611дс12 '!E81</f>
        <v>0</v>
      </c>
    </row>
    <row r="82" spans="1:5" ht="11.25" customHeight="1">
      <c r="A82" s="25" t="s">
        <v>86</v>
      </c>
      <c r="B82" s="27" t="s">
        <v>252</v>
      </c>
      <c r="C82" s="17">
        <f>' доу  бюд. 611дс12'!C82+' доу  администр. 611 дс12'!C82+' доу инвал 611дс12 '!C82</f>
        <v>0</v>
      </c>
      <c r="D82" s="17">
        <f>' доу  бюд. 611дс12'!D82+' доу  администр. 611 дс12'!D82+' доу инвал 611дс12 '!D82</f>
        <v>0</v>
      </c>
      <c r="E82" s="17">
        <f>' доу  бюд. 611дс12'!E82+' доу  администр. 611 дс12'!E82+' доу инвал 611дс12 '!E82</f>
        <v>0</v>
      </c>
    </row>
    <row r="83" spans="1:5" ht="11.25" customHeight="1">
      <c r="A83" s="25" t="s">
        <v>88</v>
      </c>
      <c r="B83" s="27" t="s">
        <v>253</v>
      </c>
      <c r="C83" s="17">
        <f>' доу  бюд. 611дс12'!C83+' доу  администр. 611 дс12'!C83+' доу инвал 611дс12 '!C83</f>
        <v>0</v>
      </c>
      <c r="D83" s="17">
        <f>' доу  бюд. 611дс12'!D83+' доу  администр. 611 дс12'!D83+' доу инвал 611дс12 '!D83</f>
        <v>0</v>
      </c>
      <c r="E83" s="17">
        <f>' доу  бюд. 611дс12'!E83+' доу  администр. 611 дс12'!E83+' доу инвал 611дс12 '!E83</f>
        <v>0</v>
      </c>
    </row>
    <row r="84" spans="1:5" ht="11.25" customHeight="1">
      <c r="A84" s="26" t="s">
        <v>90</v>
      </c>
      <c r="B84" s="104" t="s">
        <v>254</v>
      </c>
      <c r="C84" s="17">
        <f>' доу  бюд. 611дс12'!C84+' доу  администр. 611 дс12'!C84+' доу инвал 611дс12 '!C84</f>
        <v>0</v>
      </c>
      <c r="D84" s="17">
        <f>' доу  бюд. 611дс12'!D84+' доу  администр. 611 дс12'!D84+' доу инвал 611дс12 '!D84</f>
        <v>6000</v>
      </c>
      <c r="E84" s="17">
        <f>' доу  бюд. 611дс12'!E84+' доу  администр. 611 дс12'!E84+' доу инвал 611дс12 '!E84</f>
        <v>6000</v>
      </c>
    </row>
    <row r="85" spans="1:5" ht="11.25" customHeight="1">
      <c r="A85" s="7" t="s">
        <v>92</v>
      </c>
      <c r="B85" s="27" t="s">
        <v>255</v>
      </c>
      <c r="C85" s="17">
        <f>' доу  бюд. 611дс12'!C85+' доу  администр. 611 дс12'!C85+' доу инвал 611дс12 '!C85</f>
        <v>0</v>
      </c>
      <c r="D85" s="17">
        <f>' доу  бюд. 611дс12'!D85+' доу  администр. 611 дс12'!D85+' доу инвал 611дс12 '!D85</f>
        <v>0</v>
      </c>
      <c r="E85" s="17">
        <f>' доу  бюд. 611дс12'!E85+' доу  администр. 611 дс12'!E85+' доу инвал 611дс12 '!E85</f>
        <v>0</v>
      </c>
    </row>
    <row r="86" spans="1:5" ht="18.75" customHeight="1">
      <c r="A86" s="28" t="s">
        <v>94</v>
      </c>
      <c r="B86" s="27" t="s">
        <v>256</v>
      </c>
      <c r="C86" s="17">
        <f>' доу  бюд. 611дс12'!C86+' доу  администр. 611 дс12'!C86+' доу инвал 611дс12 '!C86</f>
        <v>0</v>
      </c>
      <c r="D86" s="17">
        <f>' доу  бюд. 611дс12'!D86+' доу  администр. 611 дс12'!D86+' доу инвал 611дс12 '!D86</f>
        <v>0</v>
      </c>
      <c r="E86" s="17">
        <f>' доу  бюд. 611дс12'!E86+' доу  администр. 611 дс12'!E86+' доу инвал 611дс12 '!E86</f>
        <v>0</v>
      </c>
    </row>
    <row r="87" spans="1:5" ht="12.75" customHeight="1">
      <c r="A87" s="29" t="s">
        <v>96</v>
      </c>
      <c r="B87" s="298" t="s">
        <v>257</v>
      </c>
      <c r="C87" s="17">
        <f>' доу  бюд. 611дс12'!C87+' доу  администр. 611 дс12'!C87+' доу инвал 611дс12 '!C87</f>
        <v>179000</v>
      </c>
      <c r="D87" s="17">
        <f>' доу  бюд. 611дс12'!D87+' доу  администр. 611 дс12'!D87+' доу инвал 611дс12 '!D87</f>
        <v>179000</v>
      </c>
      <c r="E87" s="17">
        <f>' доу  бюд. 611дс12'!E87+' доу  администр. 611 дс12'!E87+' доу инвал 611дс12 '!E87</f>
        <v>179000</v>
      </c>
    </row>
    <row r="88" spans="1:5" ht="12.75" customHeight="1">
      <c r="A88" s="29" t="s">
        <v>98</v>
      </c>
      <c r="B88" s="298" t="s">
        <v>258</v>
      </c>
      <c r="C88" s="17">
        <f>' доу  бюд. 611дс12'!C88+' доу  администр. 611 дс12'!C88+' доу инвал 611дс12 '!C88</f>
        <v>20000</v>
      </c>
      <c r="D88" s="17">
        <f>' доу  бюд. 611дс12'!D88+' доу  администр. 611 дс12'!D88+' доу инвал 611дс12 '!D88</f>
        <v>20000</v>
      </c>
      <c r="E88" s="17">
        <f>' доу  бюд. 611дс12'!E88+' доу  администр. 611 дс12'!E88+' доу инвал 611дс12 '!E88</f>
        <v>20000</v>
      </c>
    </row>
    <row r="89" spans="1:5" ht="12.75" customHeight="1">
      <c r="A89" s="30" t="s">
        <v>100</v>
      </c>
      <c r="B89" s="298" t="s">
        <v>259</v>
      </c>
      <c r="C89" s="17">
        <f>' доу  бюд. 611дс12'!C89+' доу  администр. 611 дс12'!C89+' доу инвал 611дс12 '!C89</f>
        <v>0</v>
      </c>
      <c r="D89" s="17">
        <f>' доу  бюд. 611дс12'!D89+' доу  администр. 611 дс12'!D89+' доу инвал 611дс12 '!D89</f>
        <v>0</v>
      </c>
      <c r="E89" s="17">
        <f>' доу  бюд. 611дс12'!E89+' доу  администр. 611 дс12'!E89+' доу инвал 611дс12 '!E89</f>
        <v>0</v>
      </c>
    </row>
    <row r="90" spans="1:5" ht="12.75" customHeight="1">
      <c r="A90" s="29" t="s">
        <v>102</v>
      </c>
      <c r="B90" s="298" t="s">
        <v>260</v>
      </c>
      <c r="C90" s="17">
        <f>' доу  бюд. 611дс12'!C90+' доу  администр. 611 дс12'!C90+' доу инвал 611дс12 '!C90</f>
        <v>0</v>
      </c>
      <c r="D90" s="17">
        <f>' доу  бюд. 611дс12'!D90+' доу  администр. 611 дс12'!D90+' доу инвал 611дс12 '!D90</f>
        <v>0</v>
      </c>
      <c r="E90" s="17">
        <f>' доу  бюд. 611дс12'!E90+' доу  администр. 611 дс12'!E90+' доу инвал 611дс12 '!E90</f>
        <v>0</v>
      </c>
    </row>
    <row r="91" spans="1:5" ht="21" customHeight="1">
      <c r="A91" s="30" t="s">
        <v>104</v>
      </c>
      <c r="B91" s="298" t="s">
        <v>261</v>
      </c>
      <c r="C91" s="17">
        <f>' доу  бюд. 611дс12'!C91+' доу  администр. 611 дс12'!C91+' доу инвал 611дс12 '!C91</f>
        <v>0</v>
      </c>
      <c r="D91" s="17">
        <f>' доу  бюд. 611дс12'!D91+' доу  администр. 611 дс12'!D91+' доу инвал 611дс12 '!D91</f>
        <v>0</v>
      </c>
      <c r="E91" s="17">
        <f>' доу  бюд. 611дс12'!E91+' доу  администр. 611 дс12'!E91+' доу инвал 611дс12 '!E91</f>
        <v>0</v>
      </c>
    </row>
    <row r="92" spans="1:5" ht="21" customHeight="1">
      <c r="A92" s="31" t="s">
        <v>106</v>
      </c>
      <c r="B92" s="298" t="s">
        <v>262</v>
      </c>
      <c r="C92" s="17">
        <f>' доу  бюд. 611дс12'!C92+' доу  администр. 611 дс12'!C92+' доу инвал 611дс12 '!C92</f>
        <v>0</v>
      </c>
      <c r="D92" s="17">
        <f>' доу  бюд. 611дс12'!D92+' доу  администр. 611 дс12'!D92+' доу инвал 611дс12 '!D92</f>
        <v>0</v>
      </c>
      <c r="E92" s="17">
        <f>' доу  бюд. 611дс12'!E92+' доу  администр. 611 дс12'!E92+' доу инвал 611дс12 '!E92</f>
        <v>0</v>
      </c>
    </row>
    <row r="93" spans="1:5" ht="10.5" customHeight="1">
      <c r="A93" s="31" t="s">
        <v>73</v>
      </c>
      <c r="B93" s="298" t="s">
        <v>263</v>
      </c>
      <c r="C93" s="17">
        <f>' доу  бюд. 611дс12'!C93+' доу  администр. 611 дс12'!C93+' доу инвал 611дс12 '!C93</f>
        <v>0</v>
      </c>
      <c r="D93" s="17">
        <f>' доу  бюд. 611дс12'!D93+' доу  администр. 611 дс12'!D93+' доу инвал 611дс12 '!D93</f>
        <v>0</v>
      </c>
      <c r="E93" s="17">
        <f>' доу  бюд. 611дс12'!E93+' доу  администр. 611 дс12'!E93+' доу инвал 611дс12 '!E93</f>
        <v>0</v>
      </c>
    </row>
    <row r="94" spans="1:5" ht="10.5" customHeight="1">
      <c r="A94" s="31" t="s">
        <v>109</v>
      </c>
      <c r="B94" s="298" t="s">
        <v>264</v>
      </c>
      <c r="C94" s="17">
        <f>' доу  бюд. 611дс12'!C94+' доу  администр. 611 дс12'!C94+' доу инвал 611дс12 '!C94</f>
        <v>0</v>
      </c>
      <c r="D94" s="17">
        <f>' доу  бюд. 611дс12'!D94+' доу  администр. 611 дс12'!D94+' доу инвал 611дс12 '!D94</f>
        <v>0</v>
      </c>
      <c r="E94" s="17">
        <f>' доу  бюд. 611дс12'!E94+' доу  администр. 611 дс12'!E94+' доу инвал 611дс12 '!E94</f>
        <v>0</v>
      </c>
    </row>
    <row r="95" spans="1:5" ht="31.5" customHeight="1">
      <c r="A95" s="32" t="s">
        <v>111</v>
      </c>
      <c r="B95" s="300" t="s">
        <v>265</v>
      </c>
      <c r="C95" s="17">
        <f>' доу  бюд. 611дс12'!C95+' доу  администр. 611 дс12'!C95+' доу инвал 611дс12 '!C95</f>
        <v>139000</v>
      </c>
      <c r="D95" s="17">
        <f>' доу  бюд. 611дс12'!D95+' доу  администр. 611 дс12'!D95+' доу инвал 611дс12 '!D95</f>
        <v>139000</v>
      </c>
      <c r="E95" s="17">
        <f>' доу  бюд. 611дс12'!E95+' доу  администр. 611 дс12'!E95+' доу инвал 611дс12 '!E95</f>
        <v>139000</v>
      </c>
    </row>
    <row r="96" spans="1:5" ht="20.25" customHeight="1">
      <c r="A96" s="32" t="s">
        <v>113</v>
      </c>
      <c r="B96" s="300" t="s">
        <v>266</v>
      </c>
      <c r="C96" s="17">
        <f>' доу  бюд. 611дс12'!C96+' доу  администр. 611 дс12'!C96+' доу инвал 611дс12 '!C96</f>
        <v>0</v>
      </c>
      <c r="D96" s="17">
        <f>' доу  бюд. 611дс12'!D96+' доу  администр. 611 дс12'!D96+' доу инвал 611дс12 '!D96</f>
        <v>0</v>
      </c>
      <c r="E96" s="17">
        <f>' доу  бюд. 611дс12'!E96+' доу  администр. 611 дс12'!E96+' доу инвал 611дс12 '!E96</f>
        <v>0</v>
      </c>
    </row>
    <row r="97" spans="1:5" ht="20.25" customHeight="1" thickBot="1">
      <c r="A97" s="32" t="s">
        <v>115</v>
      </c>
      <c r="B97" s="300" t="s">
        <v>267</v>
      </c>
      <c r="C97" s="17">
        <f>' доу  бюд. 611дс12'!C97+' доу  администр. 611 дс12'!C97+' доу инвал 611дс12 '!C97</f>
        <v>0</v>
      </c>
      <c r="D97" s="17">
        <f>' доу  бюд. 611дс12'!D97+' доу  администр. 611 дс12'!D97+' доу инвал 611дс12 '!D97</f>
        <v>0</v>
      </c>
      <c r="E97" s="17">
        <f>' доу  бюд. 611дс12'!E97+' доу  администр. 611 дс12'!E97+' доу инвал 611дс12 '!E97</f>
        <v>0</v>
      </c>
    </row>
    <row r="98" spans="1:5" ht="11.25" customHeight="1" thickBot="1">
      <c r="A98" s="13" t="s">
        <v>117</v>
      </c>
      <c r="B98" s="99" t="s">
        <v>268</v>
      </c>
      <c r="C98" s="115">
        <f>C99+C100+C101+C102</f>
        <v>5000</v>
      </c>
      <c r="D98" s="134">
        <f>D99+D100+D101+D102</f>
        <v>5000</v>
      </c>
      <c r="E98" s="115">
        <f>E99+E100+E101+E102</f>
        <v>5000</v>
      </c>
    </row>
    <row r="99" spans="1:5" ht="11.25" customHeight="1">
      <c r="A99" s="33" t="s">
        <v>118</v>
      </c>
      <c r="B99" s="93" t="s">
        <v>269</v>
      </c>
      <c r="C99" s="17">
        <f>' доу  бюд. 611дс12'!C99+' доу  администр. 611 дс12'!C99+' доу инвал 611дс12 '!C99</f>
        <v>0</v>
      </c>
      <c r="D99" s="17">
        <f>' доу  бюд. 611дс12'!D99+' доу  администр. 611 дс12'!D99+' доу инвал 611дс12 '!D99</f>
        <v>0</v>
      </c>
      <c r="E99" s="17">
        <f>' доу  бюд. 611дс12'!E99+' доу  администр. 611 дс12'!E99+' доу инвал 611дс12 '!E99</f>
        <v>0</v>
      </c>
    </row>
    <row r="100" spans="1:5" ht="11.25" customHeight="1">
      <c r="A100" s="34" t="s">
        <v>120</v>
      </c>
      <c r="B100" s="20" t="s">
        <v>270</v>
      </c>
      <c r="C100" s="17">
        <f>' доу  бюд. 611дс12'!C100+' доу  администр. 611 дс12'!C100+' доу инвал 611дс12 '!C100</f>
        <v>5000</v>
      </c>
      <c r="D100" s="17">
        <f>' доу  бюд. 611дс12'!D100+' доу  администр. 611 дс12'!D100+' доу инвал 611дс12 '!D100</f>
        <v>5000</v>
      </c>
      <c r="E100" s="17">
        <f>' доу  бюд. 611дс12'!E100+' доу  администр. 611 дс12'!E100+' доу инвал 611дс12 '!E100</f>
        <v>5000</v>
      </c>
    </row>
    <row r="101" spans="1:5" ht="11.25" customHeight="1">
      <c r="A101" s="33" t="s">
        <v>122</v>
      </c>
      <c r="B101" s="93" t="s">
        <v>271</v>
      </c>
      <c r="C101" s="17">
        <f>' доу  бюд. 611дс12'!C101+' доу  администр. 611 дс12'!C101+' доу инвал 611дс12 '!C101</f>
        <v>0</v>
      </c>
      <c r="D101" s="17">
        <f>' доу  бюд. 611дс12'!D101+' доу  администр. 611 дс12'!D101+' доу инвал 611дс12 '!D101</f>
        <v>0</v>
      </c>
      <c r="E101" s="17">
        <f>' доу  бюд. 611дс12'!E101+' доу  администр. 611 дс12'!E101+' доу инвал 611дс12 '!E101</f>
        <v>0</v>
      </c>
    </row>
    <row r="102" spans="1:5" ht="32.25" customHeight="1" thickBot="1">
      <c r="A102" s="35" t="s">
        <v>111</v>
      </c>
      <c r="B102" s="105" t="s">
        <v>272</v>
      </c>
      <c r="C102" s="17">
        <f>' доу  бюд. 611дс12'!C102+' доу  администр. 611 дс12'!C102+' доу инвал 611дс12 '!C102</f>
        <v>0</v>
      </c>
      <c r="D102" s="17">
        <f>' доу  бюд. 611дс12'!D102+' доу  администр. 611 дс12'!D102+' доу инвал 611дс12 '!D102</f>
        <v>0</v>
      </c>
      <c r="E102" s="17">
        <f>' доу  бюд. 611дс12'!E102+' доу  администр. 611 дс12'!E102+' доу инвал 611дс12 '!E102</f>
        <v>0</v>
      </c>
    </row>
    <row r="103" spans="1:5" ht="13.5" thickBot="1">
      <c r="A103" s="4" t="s">
        <v>125</v>
      </c>
      <c r="B103" s="106" t="s">
        <v>273</v>
      </c>
      <c r="C103" s="115">
        <f>C104+C109</f>
        <v>2107033</v>
      </c>
      <c r="D103" s="134">
        <f>D104+D109</f>
        <v>2443000</v>
      </c>
      <c r="E103" s="115">
        <f>E104+E109</f>
        <v>2577000</v>
      </c>
    </row>
    <row r="104" spans="1:5" ht="12.75">
      <c r="A104" s="36" t="s">
        <v>126</v>
      </c>
      <c r="B104" s="42" t="s">
        <v>274</v>
      </c>
      <c r="C104" s="116">
        <f>C108+C107+C106+C105</f>
        <v>0</v>
      </c>
      <c r="D104" s="135">
        <f>D108+D107+D106+D105</f>
        <v>0</v>
      </c>
      <c r="E104" s="116">
        <f>E108+E107+E106+E105</f>
        <v>0</v>
      </c>
    </row>
    <row r="105" spans="1:5" ht="33.75" customHeight="1">
      <c r="A105" s="37" t="s">
        <v>127</v>
      </c>
      <c r="B105" s="42" t="s">
        <v>275</v>
      </c>
      <c r="C105" s="17">
        <f>' доу  бюд. 611дс12'!C105+' доу  администр. 611 дс12'!C105+' доу инвал 611дс12 '!C105</f>
        <v>0</v>
      </c>
      <c r="D105" s="17">
        <f>' доу  бюд. 611дс12'!D105+' доу  администр. 611 дс12'!D105+' доу инвал 611дс12 '!D105</f>
        <v>0</v>
      </c>
      <c r="E105" s="17">
        <f>' доу  бюд. 611дс12'!E105+' доу  администр. 611 дс12'!E105+' доу инвал 611дс12 '!E105</f>
        <v>0</v>
      </c>
    </row>
    <row r="106" spans="1:5" ht="23.25" customHeight="1">
      <c r="A106" s="37" t="s">
        <v>18</v>
      </c>
      <c r="B106" s="42" t="s">
        <v>276</v>
      </c>
      <c r="C106" s="17">
        <f>' доу  бюд. 611дс12'!C106+' доу  администр. 611 дс12'!C106+' доу инвал 611дс12 '!C106</f>
        <v>0</v>
      </c>
      <c r="D106" s="17">
        <f>' доу  бюд. 611дс12'!D106+' доу  администр. 611 дс12'!D106+' доу инвал 611дс12 '!D106</f>
        <v>0</v>
      </c>
      <c r="E106" s="17">
        <f>' доу  бюд. 611дс12'!E106+' доу  администр. 611 дс12'!E106+' доу инвал 611дс12 '!E106</f>
        <v>0</v>
      </c>
    </row>
    <row r="107" spans="1:5" ht="12" customHeight="1">
      <c r="A107" s="37" t="s">
        <v>130</v>
      </c>
      <c r="B107" s="42" t="s">
        <v>277</v>
      </c>
      <c r="C107" s="17">
        <f>' доу  бюд. 611дс12'!C107+' доу  администр. 611 дс12'!C107+' доу инвал 611дс12 '!C107</f>
        <v>0</v>
      </c>
      <c r="D107" s="17">
        <f>' доу  бюд. 611дс12'!D107+' доу  администр. 611 дс12'!D107+' доу инвал 611дс12 '!D107</f>
        <v>0</v>
      </c>
      <c r="E107" s="17">
        <f>' доу  бюд. 611дс12'!E107+' доу  администр. 611 дс12'!E107+' доу инвал 611дс12 '!E107</f>
        <v>0</v>
      </c>
    </row>
    <row r="108" spans="1:5" ht="12" customHeight="1">
      <c r="A108" s="38" t="s">
        <v>132</v>
      </c>
      <c r="B108" s="40" t="s">
        <v>278</v>
      </c>
      <c r="C108" s="17">
        <f>' доу  бюд. 611дс12'!C108+' доу  администр. 611 дс12'!C108+' доу инвал 611дс12 '!C108</f>
        <v>0</v>
      </c>
      <c r="D108" s="17">
        <f>' доу  бюд. 611дс12'!D108+' доу  администр. 611 дс12'!D108+' доу инвал 611дс12 '!D108</f>
        <v>0</v>
      </c>
      <c r="E108" s="17">
        <f>' доу  бюд. 611дс12'!E108+' доу  администр. 611 дс12'!E108+' доу инвал 611дс12 '!E108</f>
        <v>0</v>
      </c>
    </row>
    <row r="109" spans="1:5" ht="12" customHeight="1">
      <c r="A109" s="38" t="s">
        <v>134</v>
      </c>
      <c r="B109" s="40" t="s">
        <v>279</v>
      </c>
      <c r="C109" s="17">
        <f>C112+C113+C115+C116+C117+C118+C120+C119+C111+C110+C114</f>
        <v>2107033</v>
      </c>
      <c r="D109" s="152">
        <f>D112+D113+D115+D116+D117+D118+D120+D119+D111+D110+D114</f>
        <v>2443000</v>
      </c>
      <c r="E109" s="17">
        <f>E112+E113+E115+E116+E117+E118+E120+E119+E111+E110+E114</f>
        <v>2577000</v>
      </c>
    </row>
    <row r="110" spans="1:5" ht="32.25" customHeight="1">
      <c r="A110" s="37" t="s">
        <v>127</v>
      </c>
      <c r="B110" s="40" t="s">
        <v>280</v>
      </c>
      <c r="C110" s="17">
        <f>' доу  бюд. 611дс12'!C110+' доу  администр. 611 дс12'!C110+' доу инвал 611дс12 '!C110</f>
        <v>63000</v>
      </c>
      <c r="D110" s="17">
        <f>' доу  бюд. 611дс12'!D110+' доу  администр. 611 дс12'!D110+' доу инвал 611дс12 '!D110</f>
        <v>67000</v>
      </c>
      <c r="E110" s="17">
        <f>' доу  бюд. 611дс12'!E110+' доу  администр. 611 дс12'!E110+' доу инвал 611дс12 '!E110</f>
        <v>72000</v>
      </c>
    </row>
    <row r="111" spans="1:5" ht="21.75" customHeight="1">
      <c r="A111" s="37" t="s">
        <v>18</v>
      </c>
      <c r="B111" s="40" t="s">
        <v>281</v>
      </c>
      <c r="C111" s="17">
        <f>' доу  бюд. 611дс12'!C111+' доу  администр. 611 дс12'!C111+' доу инвал 611дс12 '!C111</f>
        <v>0</v>
      </c>
      <c r="D111" s="17">
        <f>' доу  бюд. 611дс12'!D111+' доу  администр. 611 дс12'!D111+' доу инвал 611дс12 '!D111</f>
        <v>0</v>
      </c>
      <c r="E111" s="17">
        <f>' доу  бюд. 611дс12'!E111+' доу  администр. 611 дс12'!E111+' доу инвал 611дс12 '!E111</f>
        <v>0</v>
      </c>
    </row>
    <row r="112" spans="1:5" ht="11.25" customHeight="1">
      <c r="A112" s="39" t="s">
        <v>137</v>
      </c>
      <c r="B112" s="40" t="s">
        <v>282</v>
      </c>
      <c r="C112" s="17">
        <f>' доу  бюд. 611дс12'!C112+' доу  администр. 611 дс12'!C112+' доу инвал 611дс12 '!C112</f>
        <v>0</v>
      </c>
      <c r="D112" s="17">
        <f>' доу  бюд. 611дс12'!D112+' доу  администр. 611 дс12'!D112+' доу инвал 611дс12 '!D112</f>
        <v>0</v>
      </c>
      <c r="E112" s="17">
        <f>' доу  бюд. 611дс12'!E112+' доу  администр. 611 дс12'!E112+' доу инвал 611дс12 '!E112</f>
        <v>0</v>
      </c>
    </row>
    <row r="113" spans="1:5" ht="11.25" customHeight="1">
      <c r="A113" s="41" t="s">
        <v>139</v>
      </c>
      <c r="B113" s="42" t="s">
        <v>283</v>
      </c>
      <c r="C113" s="17">
        <f>' доу  бюд. 611дс12'!C113+' доу  администр. 611 дс12'!C113+' доу инвал 611дс12 '!C113</f>
        <v>0</v>
      </c>
      <c r="D113" s="17">
        <f>' доу  бюд. 611дс12'!D113+' доу  администр. 611 дс12'!D113+' доу инвал 611дс12 '!D113</f>
        <v>0</v>
      </c>
      <c r="E113" s="17">
        <f>' доу  бюд. 611дс12'!E113+' доу  администр. 611 дс12'!E113+' доу инвал 611дс12 '!E113</f>
        <v>0</v>
      </c>
    </row>
    <row r="114" spans="1:5" ht="33.75" customHeight="1">
      <c r="A114" s="43" t="s">
        <v>141</v>
      </c>
      <c r="B114" s="42" t="s">
        <v>284</v>
      </c>
      <c r="C114" s="17">
        <f>' доу  бюд. 611дс12'!C114+' доу  администр. 611 дс12'!C114+' доу инвал 611дс12 '!C114</f>
        <v>0</v>
      </c>
      <c r="D114" s="17">
        <f>' доу  бюд. 611дс12'!D114+' доу  администр. 611 дс12'!D114+' доу инвал 611дс12 '!D114</f>
        <v>0</v>
      </c>
      <c r="E114" s="17">
        <f>' доу  бюд. 611дс12'!E114+' доу  администр. 611 дс12'!E114+' доу инвал 611дс12 '!E114</f>
        <v>0</v>
      </c>
    </row>
    <row r="115" spans="1:5" ht="12" customHeight="1">
      <c r="A115" s="38" t="s">
        <v>143</v>
      </c>
      <c r="B115" s="40" t="s">
        <v>285</v>
      </c>
      <c r="C115" s="17">
        <f>' доу  бюд. 611дс12'!C115+' доу  администр. 611 дс12'!C115+' доу инвал 611дс12 '!C115</f>
        <v>2028033</v>
      </c>
      <c r="D115" s="17">
        <f>' доу  бюд. 611дс12'!D115+' доу  администр. 611 дс12'!D115+' доу инвал 611дс12 '!D115</f>
        <v>2360000</v>
      </c>
      <c r="E115" s="17">
        <f>' доу  бюд. 611дс12'!E115+' доу  администр. 611 дс12'!E115+' доу инвал 611дс12 '!E115</f>
        <v>2489000</v>
      </c>
    </row>
    <row r="116" spans="1:5" ht="12" customHeight="1">
      <c r="A116" s="38" t="s">
        <v>145</v>
      </c>
      <c r="B116" s="40" t="s">
        <v>286</v>
      </c>
      <c r="C116" s="17">
        <f>' доу  бюд. 611дс12'!C116+' доу  администр. 611 дс12'!C116+' доу инвал 611дс12 '!C116</f>
        <v>0</v>
      </c>
      <c r="D116" s="17">
        <f>' доу  бюд. 611дс12'!D116+' доу  администр. 611 дс12'!D116+' доу инвал 611дс12 '!D116</f>
        <v>0</v>
      </c>
      <c r="E116" s="17">
        <f>' доу  бюд. 611дс12'!E116+' доу  администр. 611 дс12'!E116+' доу инвал 611дс12 '!E116</f>
        <v>0</v>
      </c>
    </row>
    <row r="117" spans="1:5" ht="12" customHeight="1">
      <c r="A117" s="38" t="s">
        <v>147</v>
      </c>
      <c r="B117" s="40" t="s">
        <v>287</v>
      </c>
      <c r="C117" s="17">
        <f>' доу  бюд. 611дс12'!C117+' доу  администр. 611 дс12'!C117+' доу инвал 611дс12 '!C117</f>
        <v>0</v>
      </c>
      <c r="D117" s="17">
        <f>' доу  бюд. 611дс12'!D117+' доу  администр. 611 дс12'!D117+' доу инвал 611дс12 '!D117</f>
        <v>0</v>
      </c>
      <c r="E117" s="17">
        <f>' доу  бюд. 611дс12'!E117+' доу  администр. 611 дс12'!E117+' доу инвал 611дс12 '!E117</f>
        <v>0</v>
      </c>
    </row>
    <row r="118" spans="1:5" ht="12" customHeight="1">
      <c r="A118" s="38" t="s">
        <v>149</v>
      </c>
      <c r="B118" s="40" t="s">
        <v>288</v>
      </c>
      <c r="C118" s="17">
        <f>' доу  бюд. 611дс12'!C118+' доу  администр. 611 дс12'!C118+' доу инвал 611дс12 '!C118</f>
        <v>0</v>
      </c>
      <c r="D118" s="17">
        <f>' доу  бюд. 611дс12'!D118+' доу  администр. 611 дс12'!D118+' доу инвал 611дс12 '!D118</f>
        <v>0</v>
      </c>
      <c r="E118" s="17">
        <f>' доу  бюд. 611дс12'!E118+' доу  администр. 611 дс12'!E118+' доу инвал 611дс12 '!E118</f>
        <v>0</v>
      </c>
    </row>
    <row r="119" spans="1:5" ht="45" customHeight="1">
      <c r="A119" s="43" t="s">
        <v>151</v>
      </c>
      <c r="B119" s="40" t="s">
        <v>289</v>
      </c>
      <c r="C119" s="17">
        <f>' доу  бюд. 611дс12'!C119+' доу  администр. 611 дс12'!C119+' доу инвал 611дс12 '!C119</f>
        <v>16000</v>
      </c>
      <c r="D119" s="17">
        <f>' доу  бюд. 611дс12'!D119+' доу  администр. 611 дс12'!D119+' доу инвал 611дс12 '!D119</f>
        <v>16000</v>
      </c>
      <c r="E119" s="17">
        <f>' доу  бюд. 611дс12'!E119+' доу  администр. 611 дс12'!E119+' доу инвал 611дс12 '!E119</f>
        <v>16000</v>
      </c>
    </row>
    <row r="120" spans="1:5" ht="12.75" customHeight="1" thickBot="1">
      <c r="A120" s="33" t="s">
        <v>153</v>
      </c>
      <c r="B120" s="54" t="s">
        <v>290</v>
      </c>
      <c r="C120" s="17">
        <f>' доу  бюд. 611дс12'!C120+' доу  администр. 611 дс12'!C120+' доу инвал 611дс12 '!C120</f>
        <v>0</v>
      </c>
      <c r="D120" s="17">
        <f>' доу  бюд. 611дс12'!D120+' доу  администр. 611 дс12'!D120+' доу инвал 611дс12 '!D120</f>
        <v>0</v>
      </c>
      <c r="E120" s="17">
        <f>' доу  бюд. 611дс12'!E120+' доу  администр. 611 дс12'!E120+' доу инвал 611дс12 '!E120</f>
        <v>0</v>
      </c>
    </row>
    <row r="121" spans="1:5" ht="13.5" thickBot="1">
      <c r="A121" s="45" t="s">
        <v>155</v>
      </c>
      <c r="B121" s="107"/>
      <c r="C121" s="140">
        <f>C36+C54+C98+C103</f>
        <v>33987000</v>
      </c>
      <c r="D121" s="141">
        <f>D36+D54+D98+D103</f>
        <v>38030000</v>
      </c>
      <c r="E121" s="140">
        <f>E36+E54+E98+E103</f>
        <v>44846000</v>
      </c>
    </row>
    <row r="122" spans="1:3" ht="12.75">
      <c r="A122" s="46"/>
      <c r="B122" s="108"/>
      <c r="C122" s="142"/>
    </row>
    <row r="123" spans="1:3" ht="12.75">
      <c r="A123" s="47"/>
      <c r="B123" s="79"/>
      <c r="C123" s="143"/>
    </row>
    <row r="124" spans="1:3" ht="12.75">
      <c r="A124" s="49"/>
      <c r="B124" s="79"/>
      <c r="C124" s="144"/>
    </row>
    <row r="125" spans="1:3" ht="12.75">
      <c r="A125" s="49"/>
      <c r="B125" s="430"/>
      <c r="C125" s="430"/>
    </row>
    <row r="126" spans="1:3" ht="31.5" customHeight="1">
      <c r="A126" s="48"/>
      <c r="B126" s="79"/>
      <c r="C126" s="144"/>
    </row>
    <row r="127" spans="1:3" ht="12.75">
      <c r="A127" s="48"/>
      <c r="B127" s="79"/>
      <c r="C127" s="144"/>
    </row>
    <row r="128" spans="1:3" ht="12.75">
      <c r="A128" s="48"/>
      <c r="B128" s="79"/>
      <c r="C128" s="144"/>
    </row>
    <row r="129" spans="1:3" ht="12.75">
      <c r="A129" s="50"/>
      <c r="B129" s="431"/>
      <c r="C129" s="431"/>
    </row>
    <row r="130" spans="1:11" s="111" customFormat="1" ht="12.75">
      <c r="A130" s="51"/>
      <c r="B130" s="54"/>
      <c r="C130" s="55"/>
      <c r="D130" s="145"/>
      <c r="F130" s="1"/>
      <c r="G130" s="1"/>
      <c r="H130" s="1"/>
      <c r="I130" s="1"/>
      <c r="J130" s="1"/>
      <c r="K130" s="1"/>
    </row>
    <row r="131" spans="1:11" s="111" customFormat="1" ht="12.75">
      <c r="A131" s="51"/>
      <c r="B131" s="54"/>
      <c r="C131" s="55"/>
      <c r="D131" s="145"/>
      <c r="F131" s="1"/>
      <c r="G131" s="1"/>
      <c r="H131" s="1"/>
      <c r="I131" s="1"/>
      <c r="J131" s="1"/>
      <c r="K131" s="1"/>
    </row>
    <row r="132" spans="1:11" s="111" customFormat="1" ht="35.25" customHeight="1">
      <c r="A132" s="53"/>
      <c r="B132" s="54"/>
      <c r="C132" s="55"/>
      <c r="D132" s="145"/>
      <c r="F132" s="1"/>
      <c r="G132" s="1"/>
      <c r="H132" s="1"/>
      <c r="I132" s="1"/>
      <c r="J132" s="1"/>
      <c r="K132" s="1"/>
    </row>
    <row r="133" spans="1:11" s="111" customFormat="1" ht="12.75">
      <c r="A133" s="44"/>
      <c r="B133" s="54"/>
      <c r="C133" s="55"/>
      <c r="D133" s="145"/>
      <c r="F133" s="1"/>
      <c r="G133" s="1"/>
      <c r="H133" s="1"/>
      <c r="I133" s="1"/>
      <c r="J133" s="1"/>
      <c r="K133" s="1"/>
    </row>
    <row r="134" spans="1:11" s="111" customFormat="1" ht="12.75">
      <c r="A134" s="56"/>
      <c r="B134" s="109"/>
      <c r="C134" s="146"/>
      <c r="D134" s="145"/>
      <c r="F134" s="1"/>
      <c r="G134" s="1"/>
      <c r="H134" s="1"/>
      <c r="I134" s="1"/>
      <c r="J134" s="1"/>
      <c r="K134" s="1"/>
    </row>
    <row r="135" spans="1:11" s="111" customFormat="1" ht="12.75">
      <c r="A135" s="57"/>
      <c r="B135" s="110"/>
      <c r="C135" s="147"/>
      <c r="D135" s="145"/>
      <c r="F135" s="1"/>
      <c r="G135" s="1"/>
      <c r="H135" s="1"/>
      <c r="I135" s="1"/>
      <c r="J135" s="1"/>
      <c r="K135" s="1"/>
    </row>
    <row r="136" spans="1:11" s="111" customFormat="1" ht="12.75">
      <c r="A136" s="59"/>
      <c r="B136" s="110"/>
      <c r="C136" s="148"/>
      <c r="D136" s="145"/>
      <c r="F136" s="1"/>
      <c r="G136" s="1"/>
      <c r="H136" s="1"/>
      <c r="I136" s="1"/>
      <c r="J136" s="1"/>
      <c r="K136" s="1"/>
    </row>
    <row r="137" spans="1:11" s="111" customFormat="1" ht="12.75">
      <c r="A137" s="59"/>
      <c r="B137" s="432"/>
      <c r="C137" s="432"/>
      <c r="D137" s="145"/>
      <c r="F137" s="1"/>
      <c r="G137" s="1"/>
      <c r="H137" s="1"/>
      <c r="I137" s="1"/>
      <c r="J137" s="1"/>
      <c r="K137" s="1"/>
    </row>
    <row r="138" spans="1:11" s="111" customFormat="1" ht="12.75">
      <c r="A138" s="58"/>
      <c r="B138" s="110"/>
      <c r="C138" s="148"/>
      <c r="D138" s="145"/>
      <c r="F138" s="1"/>
      <c r="G138" s="1"/>
      <c r="H138" s="1"/>
      <c r="I138" s="1"/>
      <c r="J138" s="1"/>
      <c r="K138" s="1"/>
    </row>
    <row r="139" spans="1:11" s="111" customFormat="1" ht="12.75">
      <c r="A139" s="58"/>
      <c r="B139" s="110"/>
      <c r="C139" s="148"/>
      <c r="D139" s="145"/>
      <c r="F139" s="1"/>
      <c r="G139" s="1"/>
      <c r="H139" s="1"/>
      <c r="I139" s="1"/>
      <c r="J139" s="1"/>
      <c r="K139" s="1"/>
    </row>
    <row r="140" spans="1:11" s="111" customFormat="1" ht="12.75">
      <c r="A140" s="58"/>
      <c r="B140" s="110"/>
      <c r="C140" s="148"/>
      <c r="D140" s="145"/>
      <c r="F140" s="1"/>
      <c r="G140" s="1"/>
      <c r="H140" s="1"/>
      <c r="I140" s="1"/>
      <c r="J140" s="1"/>
      <c r="K140" s="1"/>
    </row>
    <row r="141" spans="1:11" s="111" customFormat="1" ht="12.75">
      <c r="A141" s="60"/>
      <c r="B141" s="433"/>
      <c r="C141" s="433"/>
      <c r="D141" s="145"/>
      <c r="F141" s="1"/>
      <c r="G141" s="1"/>
      <c r="H141" s="1"/>
      <c r="I141" s="1"/>
      <c r="J141" s="1"/>
      <c r="K141" s="1"/>
    </row>
    <row r="142" spans="1:11" s="111" customFormat="1" ht="12.75">
      <c r="A142" s="58"/>
      <c r="B142" s="110"/>
      <c r="C142" s="148"/>
      <c r="D142" s="145"/>
      <c r="F142" s="1"/>
      <c r="G142" s="1"/>
      <c r="H142" s="1"/>
      <c r="I142" s="1"/>
      <c r="J142" s="1"/>
      <c r="K142" s="1"/>
    </row>
    <row r="143" spans="1:11" s="111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1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1" customFormat="1" ht="12.75">
      <c r="A145" s="61"/>
      <c r="F145" s="1"/>
      <c r="G145" s="1"/>
      <c r="H145" s="1"/>
      <c r="I145" s="1"/>
      <c r="J145" s="1"/>
      <c r="K145" s="1"/>
    </row>
    <row r="146" spans="1:11" s="111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1" r:id="rId1"/>
  <rowBreaks count="1" manualBreakCount="1">
    <brk id="12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05">
      <selection activeCell="C116" sqref="C116"/>
    </sheetView>
  </sheetViews>
  <sheetFormatPr defaultColWidth="9.140625" defaultRowHeight="15"/>
  <cols>
    <col min="1" max="1" width="51.140625" style="331" customWidth="1"/>
    <col min="2" max="2" width="8.00390625" style="332" customWidth="1"/>
    <col min="3" max="3" width="12.00390625" style="332" customWidth="1"/>
    <col min="4" max="4" width="11.57421875" style="332" customWidth="1"/>
    <col min="5" max="5" width="11.8515625" style="332" customWidth="1"/>
    <col min="6" max="16384" width="9.140625" style="1" customWidth="1"/>
  </cols>
  <sheetData>
    <row r="1" spans="1:8" ht="12.75">
      <c r="A1" s="309"/>
      <c r="B1" s="310"/>
      <c r="C1" s="310"/>
      <c r="D1" s="310"/>
      <c r="E1" s="310"/>
      <c r="F1" s="62"/>
      <c r="G1" s="62"/>
      <c r="H1" s="62"/>
    </row>
    <row r="2" spans="1:11" ht="12.75" customHeight="1">
      <c r="A2" s="450" t="s">
        <v>156</v>
      </c>
      <c r="B2" s="450"/>
      <c r="C2" s="450"/>
      <c r="D2" s="450"/>
      <c r="E2" s="450"/>
      <c r="F2" s="63"/>
      <c r="G2" s="63"/>
      <c r="H2" s="63"/>
      <c r="I2" s="63"/>
      <c r="J2" s="63"/>
      <c r="K2" s="63"/>
    </row>
    <row r="3" spans="1:11" ht="12.75" customHeight="1">
      <c r="A3" s="421" t="s">
        <v>0</v>
      </c>
      <c r="B3" s="421"/>
      <c r="C3" s="421"/>
      <c r="D3" s="421"/>
      <c r="E3" s="421"/>
      <c r="F3" s="64"/>
      <c r="G3" s="64"/>
      <c r="H3" s="64"/>
      <c r="I3" s="64"/>
      <c r="J3" s="64"/>
      <c r="K3" s="64"/>
    </row>
    <row r="4" spans="1:11" ht="12.75">
      <c r="A4" s="451" t="s">
        <v>301</v>
      </c>
      <c r="B4" s="451"/>
      <c r="C4" s="451"/>
      <c r="D4" s="451"/>
      <c r="E4" s="451"/>
      <c r="F4" s="65"/>
      <c r="G4" s="65"/>
      <c r="H4" s="65"/>
      <c r="I4" s="65"/>
      <c r="J4" s="65"/>
      <c r="K4" s="65"/>
    </row>
    <row r="5" spans="1:8" ht="13.5" thickBot="1">
      <c r="A5" s="452"/>
      <c r="B5" s="452"/>
      <c r="C5" s="452"/>
      <c r="D5" s="452"/>
      <c r="E5" s="452"/>
      <c r="F5" s="62"/>
      <c r="G5" s="62"/>
      <c r="H5" s="62"/>
    </row>
    <row r="6" spans="1:11" ht="12.75">
      <c r="A6" s="311"/>
      <c r="B6" s="312"/>
      <c r="C6" s="312" t="s">
        <v>174</v>
      </c>
      <c r="D6" s="313" t="s">
        <v>175</v>
      </c>
      <c r="E6" s="312" t="s">
        <v>176</v>
      </c>
      <c r="F6" s="66"/>
      <c r="G6" s="66"/>
      <c r="H6" s="66"/>
      <c r="I6" s="67"/>
      <c r="J6" s="67"/>
      <c r="K6" s="67"/>
    </row>
    <row r="7" spans="1:11" ht="12.75">
      <c r="A7" s="314" t="s">
        <v>157</v>
      </c>
      <c r="B7" s="315"/>
      <c r="C7" s="316"/>
      <c r="D7" s="317"/>
      <c r="E7" s="316"/>
      <c r="F7" s="68"/>
      <c r="G7" s="68"/>
      <c r="H7" s="68"/>
      <c r="I7" s="69"/>
      <c r="J7" s="52"/>
      <c r="K7" s="52"/>
    </row>
    <row r="8" spans="1:11" ht="15">
      <c r="A8" s="314" t="s">
        <v>158</v>
      </c>
      <c r="B8" s="315"/>
      <c r="C8" s="316">
        <f>C10</f>
        <v>33769000</v>
      </c>
      <c r="D8" s="316">
        <f>D10</f>
        <v>37808000</v>
      </c>
      <c r="E8" s="316">
        <f>E10</f>
        <v>44619000</v>
      </c>
      <c r="F8" s="68"/>
      <c r="G8" s="68"/>
      <c r="H8" s="68"/>
      <c r="I8" s="70"/>
      <c r="J8" s="70"/>
      <c r="K8" s="70"/>
    </row>
    <row r="9" spans="1:11" ht="12.75">
      <c r="A9" s="318" t="s">
        <v>159</v>
      </c>
      <c r="B9" s="319"/>
      <c r="C9" s="320"/>
      <c r="D9" s="321"/>
      <c r="E9" s="320"/>
      <c r="F9" s="71"/>
      <c r="G9" s="71"/>
      <c r="H9" s="71"/>
      <c r="I9" s="72"/>
      <c r="J9" s="52"/>
      <c r="K9" s="52"/>
    </row>
    <row r="10" spans="1:11" ht="12.75">
      <c r="A10" s="314" t="s">
        <v>160</v>
      </c>
      <c r="B10" s="315"/>
      <c r="C10" s="316">
        <f>C24</f>
        <v>33769000</v>
      </c>
      <c r="D10" s="316">
        <f>D24</f>
        <v>37808000</v>
      </c>
      <c r="E10" s="316">
        <f>E24</f>
        <v>44619000</v>
      </c>
      <c r="F10" s="68"/>
      <c r="G10" s="68"/>
      <c r="H10" s="68"/>
      <c r="I10" s="69"/>
      <c r="J10" s="52"/>
      <c r="K10" s="52"/>
    </row>
    <row r="11" spans="1:11" ht="12.75">
      <c r="A11" s="314" t="s">
        <v>161</v>
      </c>
      <c r="B11" s="315"/>
      <c r="C11" s="316"/>
      <c r="D11" s="317"/>
      <c r="E11" s="316"/>
      <c r="F11" s="68"/>
      <c r="G11" s="68"/>
      <c r="H11" s="68"/>
      <c r="I11" s="69"/>
      <c r="J11" s="52"/>
      <c r="K11" s="52"/>
    </row>
    <row r="12" spans="1:11" ht="12.75">
      <c r="A12" s="318" t="s">
        <v>162</v>
      </c>
      <c r="B12" s="315"/>
      <c r="C12" s="316"/>
      <c r="D12" s="317"/>
      <c r="E12" s="316"/>
      <c r="F12" s="68"/>
      <c r="G12" s="68"/>
      <c r="H12" s="68"/>
      <c r="I12" s="69"/>
      <c r="J12" s="52"/>
      <c r="K12" s="52"/>
    </row>
    <row r="13" spans="1:11" ht="45.75" customHeight="1">
      <c r="A13" s="322" t="s">
        <v>163</v>
      </c>
      <c r="B13" s="315"/>
      <c r="C13" s="316"/>
      <c r="D13" s="317"/>
      <c r="E13" s="316"/>
      <c r="F13" s="68"/>
      <c r="G13" s="68"/>
      <c r="H13" s="68"/>
      <c r="I13" s="73"/>
      <c r="J13" s="52"/>
      <c r="K13" s="52"/>
    </row>
    <row r="14" spans="1:11" ht="12.75">
      <c r="A14" s="318" t="s">
        <v>164</v>
      </c>
      <c r="B14" s="323"/>
      <c r="C14" s="324"/>
      <c r="D14" s="325"/>
      <c r="E14" s="324"/>
      <c r="F14" s="68"/>
      <c r="G14" s="68"/>
      <c r="H14" s="68"/>
      <c r="I14" s="69"/>
      <c r="J14" s="52"/>
      <c r="K14" s="52"/>
    </row>
    <row r="15" spans="1:11" ht="12.75">
      <c r="A15" s="318" t="s">
        <v>165</v>
      </c>
      <c r="B15" s="323"/>
      <c r="C15" s="324"/>
      <c r="D15" s="325"/>
      <c r="E15" s="324"/>
      <c r="F15" s="68"/>
      <c r="G15" s="68"/>
      <c r="H15" s="68"/>
      <c r="I15" s="69"/>
      <c r="J15" s="52"/>
      <c r="K15" s="52"/>
    </row>
    <row r="16" spans="1:11" ht="12.75">
      <c r="A16" s="318" t="s">
        <v>166</v>
      </c>
      <c r="B16" s="323"/>
      <c r="C16" s="316"/>
      <c r="D16" s="317"/>
      <c r="E16" s="316"/>
      <c r="F16" s="68"/>
      <c r="G16" s="68"/>
      <c r="H16" s="68"/>
      <c r="I16" s="69"/>
      <c r="J16" s="52"/>
      <c r="K16" s="52"/>
    </row>
    <row r="17" spans="1:11" ht="12.75">
      <c r="A17" s="314" t="s">
        <v>167</v>
      </c>
      <c r="B17" s="323"/>
      <c r="C17" s="316"/>
      <c r="D17" s="317"/>
      <c r="E17" s="316"/>
      <c r="F17" s="68"/>
      <c r="G17" s="68"/>
      <c r="H17" s="68"/>
      <c r="I17" s="69"/>
      <c r="J17" s="52"/>
      <c r="K17" s="52"/>
    </row>
    <row r="18" spans="1:11" ht="12.75">
      <c r="A18" s="318" t="s">
        <v>168</v>
      </c>
      <c r="B18" s="323"/>
      <c r="C18" s="316"/>
      <c r="D18" s="317"/>
      <c r="E18" s="316"/>
      <c r="F18" s="68"/>
      <c r="G18" s="68"/>
      <c r="H18" s="68"/>
      <c r="I18" s="69"/>
      <c r="J18" s="52"/>
      <c r="K18" s="52"/>
    </row>
    <row r="19" spans="1:11" ht="12.75">
      <c r="A19" s="318"/>
      <c r="B19" s="326"/>
      <c r="C19" s="320"/>
      <c r="D19" s="321"/>
      <c r="E19" s="320"/>
      <c r="F19" s="71"/>
      <c r="G19" s="71"/>
      <c r="H19" s="71"/>
      <c r="I19" s="72"/>
      <c r="J19" s="52"/>
      <c r="K19" s="52"/>
    </row>
    <row r="20" spans="1:11" ht="12.75">
      <c r="A20" s="318"/>
      <c r="B20" s="326"/>
      <c r="C20" s="320"/>
      <c r="D20" s="321"/>
      <c r="E20" s="320"/>
      <c r="F20" s="71"/>
      <c r="G20" s="71"/>
      <c r="H20" s="71"/>
      <c r="I20" s="72"/>
      <c r="J20" s="52"/>
      <c r="K20" s="52"/>
    </row>
    <row r="21" spans="1:11" ht="12.75">
      <c r="A21" s="318" t="s">
        <v>169</v>
      </c>
      <c r="B21" s="323"/>
      <c r="C21" s="316"/>
      <c r="D21" s="317"/>
      <c r="E21" s="316"/>
      <c r="F21" s="68"/>
      <c r="G21" s="68"/>
      <c r="H21" s="68"/>
      <c r="I21" s="69"/>
      <c r="J21" s="52"/>
      <c r="K21" s="52"/>
    </row>
    <row r="22" spans="1:11" ht="12.75">
      <c r="A22" s="318" t="s">
        <v>170</v>
      </c>
      <c r="B22" s="323"/>
      <c r="C22" s="316"/>
      <c r="D22" s="317"/>
      <c r="E22" s="316"/>
      <c r="F22" s="68"/>
      <c r="G22" s="68"/>
      <c r="H22" s="68"/>
      <c r="I22" s="69"/>
      <c r="J22" s="52"/>
      <c r="K22" s="52"/>
    </row>
    <row r="23" spans="1:11" ht="12.75">
      <c r="A23" s="318" t="s">
        <v>171</v>
      </c>
      <c r="B23" s="323"/>
      <c r="C23" s="316"/>
      <c r="D23" s="317"/>
      <c r="E23" s="316"/>
      <c r="F23" s="68"/>
      <c r="G23" s="68"/>
      <c r="H23" s="68"/>
      <c r="I23" s="69"/>
      <c r="J23" s="52"/>
      <c r="K23" s="52"/>
    </row>
    <row r="24" spans="1:11" ht="15">
      <c r="A24" s="314" t="s">
        <v>172</v>
      </c>
      <c r="B24" s="323"/>
      <c r="C24" s="316">
        <f>C121</f>
        <v>33769000</v>
      </c>
      <c r="D24" s="317">
        <f>D121</f>
        <v>37808000</v>
      </c>
      <c r="E24" s="316">
        <f>E121</f>
        <v>44619000</v>
      </c>
      <c r="F24" s="74"/>
      <c r="G24" s="74"/>
      <c r="H24" s="74"/>
      <c r="I24" s="75"/>
      <c r="J24" s="75"/>
      <c r="K24" s="75"/>
    </row>
    <row r="25" spans="1:11" ht="13.5" thickBot="1">
      <c r="A25" s="327" t="s">
        <v>173</v>
      </c>
      <c r="B25" s="328"/>
      <c r="C25" s="329"/>
      <c r="D25" s="330"/>
      <c r="E25" s="32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92">
        <v>231</v>
      </c>
      <c r="C27" s="112"/>
      <c r="D27" s="113"/>
      <c r="E27" s="113"/>
    </row>
    <row r="28" spans="1:5" ht="12.75">
      <c r="A28" s="2" t="s">
        <v>2</v>
      </c>
      <c r="B28" s="92" t="s">
        <v>192</v>
      </c>
      <c r="C28" s="112"/>
      <c r="D28" s="113"/>
      <c r="E28" s="113"/>
    </row>
    <row r="29" spans="1:5" ht="12.75">
      <c r="A29" s="2" t="s">
        <v>3</v>
      </c>
      <c r="B29" s="92" t="s">
        <v>193</v>
      </c>
      <c r="C29" s="112"/>
      <c r="D29" s="113"/>
      <c r="E29" s="113"/>
    </row>
    <row r="30" spans="1:5" ht="12.75">
      <c r="A30" s="2" t="s">
        <v>203</v>
      </c>
      <c r="B30" s="92" t="s">
        <v>204</v>
      </c>
      <c r="C30" s="112"/>
      <c r="D30" s="113"/>
      <c r="E30" s="113"/>
    </row>
    <row r="31" spans="1:5" ht="12.75">
      <c r="A31" s="2" t="s">
        <v>4</v>
      </c>
      <c r="B31" s="92" t="s">
        <v>180</v>
      </c>
      <c r="C31" s="112"/>
      <c r="D31" s="113"/>
      <c r="E31" s="113"/>
    </row>
    <row r="32" spans="1:5" ht="13.5" thickBot="1">
      <c r="A32" s="3" t="s">
        <v>5</v>
      </c>
      <c r="B32" s="92" t="s">
        <v>6</v>
      </c>
      <c r="C32" s="112"/>
      <c r="D32" s="113"/>
      <c r="E32" s="114" t="s">
        <v>7</v>
      </c>
    </row>
    <row r="33" spans="1:5" ht="15" customHeight="1">
      <c r="A33" s="443" t="s">
        <v>181</v>
      </c>
      <c r="B33" s="294"/>
      <c r="C33" s="446">
        <v>2012</v>
      </c>
      <c r="D33" s="446">
        <v>2013</v>
      </c>
      <c r="E33" s="446">
        <v>2014</v>
      </c>
    </row>
    <row r="34" spans="1:5" ht="15" customHeight="1">
      <c r="A34" s="444"/>
      <c r="B34" s="93" t="s">
        <v>205</v>
      </c>
      <c r="C34" s="447"/>
      <c r="D34" s="447"/>
      <c r="E34" s="447"/>
    </row>
    <row r="35" spans="1:5" ht="15.75" customHeight="1" thickBot="1">
      <c r="A35" s="445"/>
      <c r="B35" s="295"/>
      <c r="C35" s="448"/>
      <c r="D35" s="448"/>
      <c r="E35" s="448"/>
    </row>
    <row r="36" spans="1:5" ht="15.75" customHeight="1" thickBot="1">
      <c r="A36" s="333" t="s">
        <v>8</v>
      </c>
      <c r="B36" s="94" t="s">
        <v>206</v>
      </c>
      <c r="C36" s="334">
        <f>C37+C43+C49</f>
        <v>28841967</v>
      </c>
      <c r="D36" s="334">
        <f>D37+D43+D49</f>
        <v>32137000</v>
      </c>
      <c r="E36" s="334">
        <f>E37+E43+E49</f>
        <v>38510000</v>
      </c>
    </row>
    <row r="37" spans="1:5" ht="13.5" customHeight="1">
      <c r="A37" s="335" t="s">
        <v>9</v>
      </c>
      <c r="B37" s="95" t="s">
        <v>207</v>
      </c>
      <c r="C37" s="336">
        <f>C38+C39+C40+C41+C42</f>
        <v>21691225</v>
      </c>
      <c r="D37" s="336">
        <f>D38+D39+D40+D41+D42</f>
        <v>24346000</v>
      </c>
      <c r="E37" s="336">
        <f>E38+E39+E40+E41+E42</f>
        <v>29222000</v>
      </c>
    </row>
    <row r="38" spans="1:5" ht="12.75" customHeight="1">
      <c r="A38" s="337" t="s">
        <v>10</v>
      </c>
      <c r="B38" s="296" t="s">
        <v>208</v>
      </c>
      <c r="C38" s="338">
        <f>20913000-10775+594000</f>
        <v>21496225</v>
      </c>
      <c r="D38" s="339">
        <v>24103000</v>
      </c>
      <c r="E38" s="339">
        <v>28930000</v>
      </c>
    </row>
    <row r="39" spans="1:5" ht="12.75" customHeight="1">
      <c r="A39" s="337" t="s">
        <v>12</v>
      </c>
      <c r="B39" s="296" t="s">
        <v>209</v>
      </c>
      <c r="C39" s="338">
        <f>189000+6000</f>
        <v>195000</v>
      </c>
      <c r="D39" s="339">
        <v>243000</v>
      </c>
      <c r="E39" s="339">
        <v>292000</v>
      </c>
    </row>
    <row r="40" spans="1:5" ht="21" customHeight="1">
      <c r="A40" s="340" t="s">
        <v>14</v>
      </c>
      <c r="B40" s="96" t="s">
        <v>210</v>
      </c>
      <c r="C40" s="338"/>
      <c r="D40" s="339"/>
      <c r="E40" s="339"/>
    </row>
    <row r="41" spans="1:5" ht="21" customHeight="1">
      <c r="A41" s="340" t="s">
        <v>16</v>
      </c>
      <c r="B41" s="96" t="s">
        <v>211</v>
      </c>
      <c r="C41" s="338"/>
      <c r="D41" s="339"/>
      <c r="E41" s="339"/>
    </row>
    <row r="42" spans="1:5" ht="21" customHeight="1">
      <c r="A42" s="340" t="s">
        <v>18</v>
      </c>
      <c r="B42" s="96" t="s">
        <v>212</v>
      </c>
      <c r="C42" s="338"/>
      <c r="D42" s="339"/>
      <c r="E42" s="339"/>
    </row>
    <row r="43" spans="1:5" ht="12" customHeight="1">
      <c r="A43" s="341" t="s">
        <v>20</v>
      </c>
      <c r="B43" s="20" t="s">
        <v>213</v>
      </c>
      <c r="C43" s="338">
        <f>SUM(C44:C48)</f>
        <v>584967</v>
      </c>
      <c r="D43" s="338">
        <f>SUM(D44:D48)</f>
        <v>439000</v>
      </c>
      <c r="E43" s="338">
        <f>SUM(E44:E48)</f>
        <v>463000</v>
      </c>
    </row>
    <row r="44" spans="1:5" ht="12" customHeight="1">
      <c r="A44" s="341" t="s">
        <v>21</v>
      </c>
      <c r="B44" s="97" t="s">
        <v>214</v>
      </c>
      <c r="C44" s="338">
        <v>60000</v>
      </c>
      <c r="D44" s="338">
        <v>40000</v>
      </c>
      <c r="E44" s="338">
        <v>40000</v>
      </c>
    </row>
    <row r="45" spans="1:5" ht="12" customHeight="1">
      <c r="A45" s="342" t="s">
        <v>23</v>
      </c>
      <c r="B45" s="98" t="s">
        <v>215</v>
      </c>
      <c r="C45" s="338"/>
      <c r="D45" s="339"/>
      <c r="E45" s="339"/>
    </row>
    <row r="46" spans="1:5" ht="12" customHeight="1">
      <c r="A46" s="343" t="s">
        <v>25</v>
      </c>
      <c r="B46" s="97" t="s">
        <v>216</v>
      </c>
      <c r="C46" s="338">
        <f>376000+148967</f>
        <v>524967</v>
      </c>
      <c r="D46" s="339">
        <v>399000</v>
      </c>
      <c r="E46" s="339">
        <v>423000</v>
      </c>
    </row>
    <row r="47" spans="1:5" ht="12" customHeight="1">
      <c r="A47" s="343" t="s">
        <v>27</v>
      </c>
      <c r="B47" s="97" t="s">
        <v>217</v>
      </c>
      <c r="C47" s="338"/>
      <c r="D47" s="339"/>
      <c r="E47" s="339"/>
    </row>
    <row r="48" spans="1:5" ht="12" customHeight="1">
      <c r="A48" s="344" t="s">
        <v>29</v>
      </c>
      <c r="B48" s="98" t="s">
        <v>218</v>
      </c>
      <c r="C48" s="338"/>
      <c r="D48" s="339"/>
      <c r="E48" s="339"/>
    </row>
    <row r="49" spans="1:5" ht="11.25" customHeight="1">
      <c r="A49" s="341" t="s">
        <v>31</v>
      </c>
      <c r="B49" s="20" t="s">
        <v>219</v>
      </c>
      <c r="C49" s="338">
        <f>C50+C51+C52+C53</f>
        <v>6565775</v>
      </c>
      <c r="D49" s="338">
        <f>D50+D51+D52+D53</f>
        <v>7352000</v>
      </c>
      <c r="E49" s="338">
        <f>E50+E51+E52+E53</f>
        <v>8825000</v>
      </c>
    </row>
    <row r="50" spans="1:5" ht="11.25" customHeight="1">
      <c r="A50" s="343" t="s">
        <v>32</v>
      </c>
      <c r="B50" s="97" t="s">
        <v>220</v>
      </c>
      <c r="C50" s="338">
        <f>6378000+10775+177000</f>
        <v>6565775</v>
      </c>
      <c r="D50" s="339">
        <v>7352000</v>
      </c>
      <c r="E50" s="339">
        <v>8825000</v>
      </c>
    </row>
    <row r="51" spans="1:5" ht="19.5" customHeight="1">
      <c r="A51" s="340" t="s">
        <v>14</v>
      </c>
      <c r="B51" s="20" t="s">
        <v>221</v>
      </c>
      <c r="C51" s="338"/>
      <c r="D51" s="339"/>
      <c r="E51" s="339"/>
    </row>
    <row r="52" spans="1:5" ht="19.5" customHeight="1">
      <c r="A52" s="340" t="s">
        <v>16</v>
      </c>
      <c r="B52" s="20" t="s">
        <v>222</v>
      </c>
      <c r="C52" s="338"/>
      <c r="D52" s="339"/>
      <c r="E52" s="339"/>
    </row>
    <row r="53" spans="1:5" ht="19.5" customHeight="1" thickBot="1">
      <c r="A53" s="345" t="s">
        <v>35</v>
      </c>
      <c r="B53" s="93" t="s">
        <v>223</v>
      </c>
      <c r="C53" s="346"/>
      <c r="D53" s="347"/>
      <c r="E53" s="347"/>
    </row>
    <row r="54" spans="1:5" ht="12" customHeight="1" thickBot="1">
      <c r="A54" s="348" t="s">
        <v>37</v>
      </c>
      <c r="B54" s="99" t="s">
        <v>224</v>
      </c>
      <c r="C54" s="334">
        <f>C55+C58+C61+C66+C78</f>
        <v>2894000</v>
      </c>
      <c r="D54" s="349">
        <f>D55+D58+D61+D66+D78</f>
        <v>3306000</v>
      </c>
      <c r="E54" s="334">
        <f>E55+E58+E61+E66+E78</f>
        <v>3615000</v>
      </c>
    </row>
    <row r="55" spans="1:5" ht="12" customHeight="1">
      <c r="A55" s="335" t="s">
        <v>38</v>
      </c>
      <c r="B55" s="100" t="s">
        <v>225</v>
      </c>
      <c r="C55" s="336">
        <f>C56+C57</f>
        <v>44000</v>
      </c>
      <c r="D55" s="350">
        <f>D56+D57</f>
        <v>44000</v>
      </c>
      <c r="E55" s="336">
        <f>E56+E57</f>
        <v>44000</v>
      </c>
    </row>
    <row r="56" spans="1:5" ht="12" customHeight="1">
      <c r="A56" s="351" t="s">
        <v>39</v>
      </c>
      <c r="B56" s="101" t="s">
        <v>226</v>
      </c>
      <c r="C56" s="352">
        <v>44000</v>
      </c>
      <c r="D56" s="353">
        <v>44000</v>
      </c>
      <c r="E56" s="338">
        <v>44000</v>
      </c>
    </row>
    <row r="57" spans="1:5" ht="21" customHeight="1">
      <c r="A57" s="354" t="s">
        <v>40</v>
      </c>
      <c r="B57" s="16" t="s">
        <v>227</v>
      </c>
      <c r="C57" s="338"/>
      <c r="D57" s="353"/>
      <c r="E57" s="338"/>
    </row>
    <row r="58" spans="1:5" ht="12" customHeight="1">
      <c r="A58" s="335" t="s">
        <v>42</v>
      </c>
      <c r="B58" s="100" t="s">
        <v>228</v>
      </c>
      <c r="C58" s="338">
        <f>C59+C60</f>
        <v>0</v>
      </c>
      <c r="D58" s="338">
        <f>D59+D60</f>
        <v>4000</v>
      </c>
      <c r="E58" s="338">
        <f>E59+E60</f>
        <v>4000</v>
      </c>
    </row>
    <row r="59" spans="1:5" ht="12" customHeight="1">
      <c r="A59" s="335" t="s">
        <v>43</v>
      </c>
      <c r="B59" s="101" t="s">
        <v>229</v>
      </c>
      <c r="C59" s="338"/>
      <c r="D59" s="353">
        <v>4000</v>
      </c>
      <c r="E59" s="338">
        <v>4000</v>
      </c>
    </row>
    <row r="60" spans="1:5" ht="12" customHeight="1">
      <c r="A60" s="355" t="s">
        <v>45</v>
      </c>
      <c r="B60" s="102" t="s">
        <v>230</v>
      </c>
      <c r="C60" s="338"/>
      <c r="D60" s="353"/>
      <c r="E60" s="338"/>
    </row>
    <row r="61" spans="1:5" ht="12" customHeight="1">
      <c r="A61" s="341" t="s">
        <v>47</v>
      </c>
      <c r="B61" s="16" t="s">
        <v>231</v>
      </c>
      <c r="C61" s="338">
        <f>C62+C63+C64+C65</f>
        <v>1797000</v>
      </c>
      <c r="D61" s="353">
        <f>D62+D63+D64+D65</f>
        <v>2146000</v>
      </c>
      <c r="E61" s="338">
        <f>E62+E63+E64+E65</f>
        <v>2424000</v>
      </c>
    </row>
    <row r="62" spans="1:5" ht="12" customHeight="1">
      <c r="A62" s="337" t="s">
        <v>48</v>
      </c>
      <c r="B62" s="297" t="s">
        <v>232</v>
      </c>
      <c r="C62" s="338">
        <v>1109000</v>
      </c>
      <c r="D62" s="356">
        <v>1479000</v>
      </c>
      <c r="E62" s="339">
        <v>1707000</v>
      </c>
    </row>
    <row r="63" spans="1:5" ht="12" customHeight="1">
      <c r="A63" s="337" t="s">
        <v>50</v>
      </c>
      <c r="B63" s="297" t="s">
        <v>233</v>
      </c>
      <c r="C63" s="338">
        <v>351000</v>
      </c>
      <c r="D63" s="356">
        <v>360000</v>
      </c>
      <c r="E63" s="339">
        <v>390000</v>
      </c>
    </row>
    <row r="64" spans="1:5" ht="12" customHeight="1">
      <c r="A64" s="337" t="s">
        <v>52</v>
      </c>
      <c r="B64" s="297" t="s">
        <v>234</v>
      </c>
      <c r="C64" s="338">
        <v>220000</v>
      </c>
      <c r="D64" s="356">
        <v>220000</v>
      </c>
      <c r="E64" s="339">
        <v>240000</v>
      </c>
    </row>
    <row r="65" spans="1:5" ht="12" customHeight="1">
      <c r="A65" s="337" t="s">
        <v>54</v>
      </c>
      <c r="B65" s="297" t="s">
        <v>235</v>
      </c>
      <c r="C65" s="338">
        <v>117000</v>
      </c>
      <c r="D65" s="356">
        <v>87000</v>
      </c>
      <c r="E65" s="339">
        <v>87000</v>
      </c>
    </row>
    <row r="66" spans="1:5" ht="12" customHeight="1">
      <c r="A66" s="341" t="s">
        <v>56</v>
      </c>
      <c r="B66" s="16" t="s">
        <v>236</v>
      </c>
      <c r="C66" s="338">
        <f>C67+C68+C69+C70+C71+C72+C73+C74+C75+C76+C77</f>
        <v>460000</v>
      </c>
      <c r="D66" s="353">
        <f>D67+D68+D69+D70+D71+D72+D73+D74+D75+D76+D77</f>
        <v>484000</v>
      </c>
      <c r="E66" s="338">
        <f>E67+E68+E69+E70+E71+E72+E73+E74+E75+E76+E77</f>
        <v>513000</v>
      </c>
    </row>
    <row r="67" spans="1:5" ht="12" customHeight="1">
      <c r="A67" s="357" t="s">
        <v>57</v>
      </c>
      <c r="B67" s="16" t="s">
        <v>237</v>
      </c>
      <c r="C67" s="338">
        <v>83000</v>
      </c>
      <c r="D67" s="353">
        <v>88000</v>
      </c>
      <c r="E67" s="338">
        <v>94000</v>
      </c>
    </row>
    <row r="68" spans="1:5" ht="12" customHeight="1">
      <c r="A68" s="341" t="s">
        <v>59</v>
      </c>
      <c r="B68" s="16" t="s">
        <v>238</v>
      </c>
      <c r="C68" s="338">
        <v>13000</v>
      </c>
      <c r="D68" s="353">
        <v>15000</v>
      </c>
      <c r="E68" s="338">
        <v>16000</v>
      </c>
    </row>
    <row r="69" spans="1:5" ht="12" customHeight="1">
      <c r="A69" s="358" t="s">
        <v>61</v>
      </c>
      <c r="B69" s="16" t="s">
        <v>239</v>
      </c>
      <c r="C69" s="338">
        <v>210000</v>
      </c>
      <c r="D69" s="353">
        <v>223000</v>
      </c>
      <c r="E69" s="338">
        <v>236000</v>
      </c>
    </row>
    <row r="70" spans="1:5" ht="12" customHeight="1">
      <c r="A70" s="341" t="s">
        <v>63</v>
      </c>
      <c r="B70" s="16" t="s">
        <v>240</v>
      </c>
      <c r="C70" s="338">
        <v>154000</v>
      </c>
      <c r="D70" s="353">
        <v>158000</v>
      </c>
      <c r="E70" s="338">
        <v>167000</v>
      </c>
    </row>
    <row r="71" spans="1:5" ht="12" customHeight="1">
      <c r="A71" s="341" t="s">
        <v>65</v>
      </c>
      <c r="B71" s="16" t="s">
        <v>241</v>
      </c>
      <c r="C71" s="338"/>
      <c r="D71" s="356"/>
      <c r="E71" s="339"/>
    </row>
    <row r="72" spans="1:5" ht="12" customHeight="1">
      <c r="A72" s="359" t="s">
        <v>67</v>
      </c>
      <c r="B72" s="16" t="s">
        <v>242</v>
      </c>
      <c r="C72" s="338"/>
      <c r="D72" s="360"/>
      <c r="E72" s="361"/>
    </row>
    <row r="73" spans="1:5" ht="12" customHeight="1">
      <c r="A73" s="359" t="s">
        <v>69</v>
      </c>
      <c r="B73" s="16" t="s">
        <v>243</v>
      </c>
      <c r="C73" s="338"/>
      <c r="D73" s="353"/>
      <c r="E73" s="338"/>
    </row>
    <row r="74" spans="1:5" ht="12" customHeight="1">
      <c r="A74" s="362" t="s">
        <v>71</v>
      </c>
      <c r="B74" s="16" t="s">
        <v>244</v>
      </c>
      <c r="C74" s="338"/>
      <c r="D74" s="353"/>
      <c r="E74" s="338"/>
    </row>
    <row r="75" spans="1:5" ht="12" customHeight="1">
      <c r="A75" s="340" t="s">
        <v>73</v>
      </c>
      <c r="B75" s="298" t="s">
        <v>245</v>
      </c>
      <c r="C75" s="338"/>
      <c r="D75" s="353"/>
      <c r="E75" s="338"/>
    </row>
    <row r="76" spans="1:5" ht="21" customHeight="1">
      <c r="A76" s="340" t="s">
        <v>75</v>
      </c>
      <c r="B76" s="299" t="s">
        <v>246</v>
      </c>
      <c r="C76" s="338"/>
      <c r="D76" s="353"/>
      <c r="E76" s="338"/>
    </row>
    <row r="77" spans="1:5" ht="21" customHeight="1">
      <c r="A77" s="340" t="s">
        <v>77</v>
      </c>
      <c r="B77" s="299" t="s">
        <v>247</v>
      </c>
      <c r="C77" s="338"/>
      <c r="D77" s="353"/>
      <c r="E77" s="338"/>
    </row>
    <row r="78" spans="1:5" ht="11.25" customHeight="1">
      <c r="A78" s="341" t="s">
        <v>79</v>
      </c>
      <c r="B78" s="103" t="s">
        <v>248</v>
      </c>
      <c r="C78" s="338">
        <f>C79+C80+C81+C82+C83+C84+C85+C87+C88+C89+C90+C91+C92+C93+C94+C86+C95+C96+C97</f>
        <v>593000</v>
      </c>
      <c r="D78" s="353">
        <f>D79+D80+D81+D82+D83+D84+D85+D87+D88+D89+D90+D91+D92+D93+D94+D86+D95+D96+D97</f>
        <v>628000</v>
      </c>
      <c r="E78" s="338">
        <f>E79+E80+E81+E82+E83+E84+E85+E87+E88+E89+E90+E91+E92+E93+E94+E86+E95+E96+E97</f>
        <v>630000</v>
      </c>
    </row>
    <row r="79" spans="1:5" ht="11.25" customHeight="1">
      <c r="A79" s="357" t="s">
        <v>80</v>
      </c>
      <c r="B79" s="16" t="s">
        <v>249</v>
      </c>
      <c r="C79" s="338">
        <v>394000</v>
      </c>
      <c r="D79" s="356">
        <v>423000</v>
      </c>
      <c r="E79" s="339">
        <v>425000</v>
      </c>
    </row>
    <row r="80" spans="1:5" ht="11.25" customHeight="1">
      <c r="A80" s="357" t="s">
        <v>82</v>
      </c>
      <c r="B80" s="16" t="s">
        <v>250</v>
      </c>
      <c r="C80" s="338"/>
      <c r="D80" s="353"/>
      <c r="E80" s="338"/>
    </row>
    <row r="81" spans="1:5" ht="11.25" customHeight="1">
      <c r="A81" s="357" t="s">
        <v>84</v>
      </c>
      <c r="B81" s="16" t="s">
        <v>251</v>
      </c>
      <c r="C81" s="338"/>
      <c r="D81" s="356"/>
      <c r="E81" s="339"/>
    </row>
    <row r="82" spans="1:5" ht="11.25" customHeight="1">
      <c r="A82" s="363" t="s">
        <v>86</v>
      </c>
      <c r="B82" s="27" t="s">
        <v>252</v>
      </c>
      <c r="C82" s="338"/>
      <c r="D82" s="356"/>
      <c r="E82" s="339"/>
    </row>
    <row r="83" spans="1:5" ht="11.25" customHeight="1">
      <c r="A83" s="363" t="s">
        <v>88</v>
      </c>
      <c r="B83" s="27" t="s">
        <v>253</v>
      </c>
      <c r="C83" s="338"/>
      <c r="D83" s="356"/>
      <c r="E83" s="339"/>
    </row>
    <row r="84" spans="1:5" ht="11.25" customHeight="1">
      <c r="A84" s="364" t="s">
        <v>90</v>
      </c>
      <c r="B84" s="104" t="s">
        <v>254</v>
      </c>
      <c r="C84" s="338"/>
      <c r="D84" s="353">
        <v>6000</v>
      </c>
      <c r="E84" s="338">
        <v>6000</v>
      </c>
    </row>
    <row r="85" spans="1:5" ht="11.25" customHeight="1">
      <c r="A85" s="340" t="s">
        <v>92</v>
      </c>
      <c r="B85" s="27" t="s">
        <v>255</v>
      </c>
      <c r="C85" s="338"/>
      <c r="D85" s="356"/>
      <c r="E85" s="339"/>
    </row>
    <row r="86" spans="1:5" ht="18.75" customHeight="1">
      <c r="A86" s="365" t="s">
        <v>94</v>
      </c>
      <c r="B86" s="27" t="s">
        <v>256</v>
      </c>
      <c r="C86" s="338"/>
      <c r="D86" s="356"/>
      <c r="E86" s="339"/>
    </row>
    <row r="87" spans="1:5" ht="12.75" customHeight="1">
      <c r="A87" s="366" t="s">
        <v>96</v>
      </c>
      <c r="B87" s="298" t="s">
        <v>257</v>
      </c>
      <c r="C87" s="338">
        <v>179000</v>
      </c>
      <c r="D87" s="356">
        <v>179000</v>
      </c>
      <c r="E87" s="339">
        <v>179000</v>
      </c>
    </row>
    <row r="88" spans="1:5" ht="12.75" customHeight="1">
      <c r="A88" s="366" t="s">
        <v>98</v>
      </c>
      <c r="B88" s="298" t="s">
        <v>258</v>
      </c>
      <c r="C88" s="338">
        <v>20000</v>
      </c>
      <c r="D88" s="356">
        <v>20000</v>
      </c>
      <c r="E88" s="339">
        <v>20000</v>
      </c>
    </row>
    <row r="89" spans="1:5" ht="12.75" customHeight="1">
      <c r="A89" s="367" t="s">
        <v>100</v>
      </c>
      <c r="B89" s="298" t="s">
        <v>259</v>
      </c>
      <c r="C89" s="338"/>
      <c r="D89" s="356"/>
      <c r="E89" s="339"/>
    </row>
    <row r="90" spans="1:5" ht="12.75" customHeight="1">
      <c r="A90" s="366" t="s">
        <v>102</v>
      </c>
      <c r="B90" s="298" t="s">
        <v>260</v>
      </c>
      <c r="C90" s="338"/>
      <c r="D90" s="356"/>
      <c r="E90" s="339"/>
    </row>
    <row r="91" spans="1:5" ht="21" customHeight="1">
      <c r="A91" s="367" t="s">
        <v>104</v>
      </c>
      <c r="B91" s="298" t="s">
        <v>261</v>
      </c>
      <c r="C91" s="338"/>
      <c r="D91" s="356"/>
      <c r="E91" s="339"/>
    </row>
    <row r="92" spans="1:5" ht="21" customHeight="1">
      <c r="A92" s="365" t="s">
        <v>106</v>
      </c>
      <c r="B92" s="298" t="s">
        <v>262</v>
      </c>
      <c r="C92" s="338"/>
      <c r="D92" s="356"/>
      <c r="E92" s="339"/>
    </row>
    <row r="93" spans="1:5" ht="10.5" customHeight="1">
      <c r="A93" s="365" t="s">
        <v>73</v>
      </c>
      <c r="B93" s="298" t="s">
        <v>263</v>
      </c>
      <c r="C93" s="338"/>
      <c r="D93" s="356"/>
      <c r="E93" s="339"/>
    </row>
    <row r="94" spans="1:5" ht="10.5" customHeight="1">
      <c r="A94" s="365" t="s">
        <v>109</v>
      </c>
      <c r="B94" s="298" t="s">
        <v>264</v>
      </c>
      <c r="C94" s="338"/>
      <c r="D94" s="356"/>
      <c r="E94" s="339"/>
    </row>
    <row r="95" spans="1:5" ht="31.5" customHeight="1">
      <c r="A95" s="368" t="s">
        <v>111</v>
      </c>
      <c r="B95" s="300" t="s">
        <v>265</v>
      </c>
      <c r="C95" s="338"/>
      <c r="D95" s="356"/>
      <c r="E95" s="339"/>
    </row>
    <row r="96" spans="1:5" ht="20.25" customHeight="1">
      <c r="A96" s="368" t="s">
        <v>113</v>
      </c>
      <c r="B96" s="300" t="s">
        <v>266</v>
      </c>
      <c r="C96" s="338"/>
      <c r="D96" s="356"/>
      <c r="E96" s="339"/>
    </row>
    <row r="97" spans="1:5" ht="20.25" customHeight="1" thickBot="1">
      <c r="A97" s="368" t="s">
        <v>115</v>
      </c>
      <c r="B97" s="300" t="s">
        <v>267</v>
      </c>
      <c r="C97" s="338"/>
      <c r="D97" s="369"/>
      <c r="E97" s="346"/>
    </row>
    <row r="98" spans="1:5" ht="11.25" customHeight="1" thickBot="1">
      <c r="A98" s="348" t="s">
        <v>117</v>
      </c>
      <c r="B98" s="99" t="s">
        <v>268</v>
      </c>
      <c r="C98" s="334">
        <f>C99+C100+C101+C102</f>
        <v>5000</v>
      </c>
      <c r="D98" s="349">
        <f>D99+D100+D101+D102</f>
        <v>5000</v>
      </c>
      <c r="E98" s="334">
        <f>E99+E100+E101+E102</f>
        <v>5000</v>
      </c>
    </row>
    <row r="99" spans="1:5" ht="11.25" customHeight="1">
      <c r="A99" s="370" t="s">
        <v>118</v>
      </c>
      <c r="B99" s="93" t="s">
        <v>269</v>
      </c>
      <c r="C99" s="336"/>
      <c r="D99" s="371"/>
      <c r="E99" s="372"/>
    </row>
    <row r="100" spans="1:5" ht="11.25" customHeight="1">
      <c r="A100" s="373" t="s">
        <v>120</v>
      </c>
      <c r="B100" s="20" t="s">
        <v>270</v>
      </c>
      <c r="C100" s="338">
        <v>5000</v>
      </c>
      <c r="D100" s="374">
        <v>5000</v>
      </c>
      <c r="E100" s="361">
        <v>5000</v>
      </c>
    </row>
    <row r="101" spans="1:5" ht="11.25" customHeight="1">
      <c r="A101" s="370" t="s">
        <v>122</v>
      </c>
      <c r="B101" s="93" t="s">
        <v>271</v>
      </c>
      <c r="C101" s="346"/>
      <c r="D101" s="375"/>
      <c r="E101" s="376"/>
    </row>
    <row r="102" spans="1:5" ht="32.25" customHeight="1" thickBot="1">
      <c r="A102" s="377" t="s">
        <v>111</v>
      </c>
      <c r="B102" s="105" t="s">
        <v>272</v>
      </c>
      <c r="C102" s="378"/>
      <c r="D102" s="379"/>
      <c r="E102" s="347"/>
    </row>
    <row r="103" spans="1:5" ht="13.5" thickBot="1">
      <c r="A103" s="333" t="s">
        <v>125</v>
      </c>
      <c r="B103" s="106" t="s">
        <v>273</v>
      </c>
      <c r="C103" s="334">
        <f>C104+C109</f>
        <v>2028033</v>
      </c>
      <c r="D103" s="380">
        <f>D104+D109</f>
        <v>2360000</v>
      </c>
      <c r="E103" s="334">
        <f>E104+E109</f>
        <v>2489000</v>
      </c>
    </row>
    <row r="104" spans="1:5" ht="12.75">
      <c r="A104" s="381" t="s">
        <v>126</v>
      </c>
      <c r="B104" s="42" t="s">
        <v>274</v>
      </c>
      <c r="C104" s="336">
        <f>C108+C107+C106+C105</f>
        <v>0</v>
      </c>
      <c r="D104" s="382">
        <f>D108+D107+D106+D105</f>
        <v>0</v>
      </c>
      <c r="E104" s="336">
        <f>E108+E107+E106+E105</f>
        <v>0</v>
      </c>
    </row>
    <row r="105" spans="1:5" ht="33.75" customHeight="1">
      <c r="A105" s="383" t="s">
        <v>127</v>
      </c>
      <c r="B105" s="42" t="s">
        <v>275</v>
      </c>
      <c r="C105" s="338"/>
      <c r="D105" s="384"/>
      <c r="E105" s="339"/>
    </row>
    <row r="106" spans="1:5" ht="23.25" customHeight="1">
      <c r="A106" s="383" t="s">
        <v>18</v>
      </c>
      <c r="B106" s="42" t="s">
        <v>276</v>
      </c>
      <c r="C106" s="338"/>
      <c r="D106" s="384"/>
      <c r="E106" s="339"/>
    </row>
    <row r="107" spans="1:5" ht="12" customHeight="1">
      <c r="A107" s="383" t="s">
        <v>130</v>
      </c>
      <c r="B107" s="42" t="s">
        <v>277</v>
      </c>
      <c r="C107" s="338"/>
      <c r="D107" s="384"/>
      <c r="E107" s="339"/>
    </row>
    <row r="108" spans="1:5" ht="12" customHeight="1">
      <c r="A108" s="385" t="s">
        <v>132</v>
      </c>
      <c r="B108" s="40" t="s">
        <v>278</v>
      </c>
      <c r="C108" s="338"/>
      <c r="D108" s="384"/>
      <c r="E108" s="339"/>
    </row>
    <row r="109" spans="1:5" ht="12" customHeight="1">
      <c r="A109" s="385" t="s">
        <v>134</v>
      </c>
      <c r="B109" s="40" t="s">
        <v>279</v>
      </c>
      <c r="C109" s="338">
        <f>C112+C113+C115+C116+C117+C118+C120+C119+C111+C110+C114</f>
        <v>2028033</v>
      </c>
      <c r="D109" s="353">
        <f>D112+D113+D115+D116+D117+D118+D120+D119+D111+D110+D114</f>
        <v>2360000</v>
      </c>
      <c r="E109" s="386">
        <f>E112+E113+E115+E116+E117+E118+E120+E119+E111+E110+E114</f>
        <v>2489000</v>
      </c>
    </row>
    <row r="110" spans="1:5" ht="32.25" customHeight="1">
      <c r="A110" s="383" t="s">
        <v>127</v>
      </c>
      <c r="B110" s="40" t="s">
        <v>280</v>
      </c>
      <c r="C110" s="338"/>
      <c r="D110" s="384"/>
      <c r="E110" s="339"/>
    </row>
    <row r="111" spans="1:5" ht="21.75" customHeight="1">
      <c r="A111" s="383" t="s">
        <v>18</v>
      </c>
      <c r="B111" s="40" t="s">
        <v>281</v>
      </c>
      <c r="C111" s="338"/>
      <c r="D111" s="384"/>
      <c r="E111" s="339"/>
    </row>
    <row r="112" spans="1:5" ht="11.25" customHeight="1">
      <c r="A112" s="387" t="s">
        <v>137</v>
      </c>
      <c r="B112" s="40" t="s">
        <v>282</v>
      </c>
      <c r="C112" s="338"/>
      <c r="D112" s="384"/>
      <c r="E112" s="339"/>
    </row>
    <row r="113" spans="1:5" ht="11.25" customHeight="1">
      <c r="A113" s="388" t="s">
        <v>139</v>
      </c>
      <c r="B113" s="42" t="s">
        <v>283</v>
      </c>
      <c r="C113" s="338"/>
      <c r="D113" s="384"/>
      <c r="E113" s="339"/>
    </row>
    <row r="114" spans="1:5" ht="33.75" customHeight="1">
      <c r="A114" s="389" t="s">
        <v>141</v>
      </c>
      <c r="B114" s="42" t="s">
        <v>284</v>
      </c>
      <c r="C114" s="338"/>
      <c r="D114" s="384"/>
      <c r="E114" s="339"/>
    </row>
    <row r="115" spans="1:5" ht="12" customHeight="1">
      <c r="A115" s="385" t="s">
        <v>143</v>
      </c>
      <c r="B115" s="40" t="s">
        <v>285</v>
      </c>
      <c r="C115" s="338">
        <f>2177000-148967</f>
        <v>2028033</v>
      </c>
      <c r="D115" s="384">
        <v>2360000</v>
      </c>
      <c r="E115" s="339">
        <v>2489000</v>
      </c>
    </row>
    <row r="116" spans="1:5" ht="12" customHeight="1">
      <c r="A116" s="385" t="s">
        <v>145</v>
      </c>
      <c r="B116" s="40" t="s">
        <v>286</v>
      </c>
      <c r="C116" s="338"/>
      <c r="D116" s="384"/>
      <c r="E116" s="339"/>
    </row>
    <row r="117" spans="1:5" ht="12" customHeight="1">
      <c r="A117" s="385" t="s">
        <v>147</v>
      </c>
      <c r="B117" s="40" t="s">
        <v>287</v>
      </c>
      <c r="C117" s="338"/>
      <c r="D117" s="390"/>
      <c r="E117" s="352"/>
    </row>
    <row r="118" spans="1:5" ht="12" customHeight="1">
      <c r="A118" s="385" t="s">
        <v>149</v>
      </c>
      <c r="B118" s="40" t="s">
        <v>288</v>
      </c>
      <c r="C118" s="338"/>
      <c r="D118" s="390"/>
      <c r="E118" s="352"/>
    </row>
    <row r="119" spans="1:5" ht="45" customHeight="1">
      <c r="A119" s="389" t="s">
        <v>151</v>
      </c>
      <c r="B119" s="40" t="s">
        <v>289</v>
      </c>
      <c r="C119" s="338"/>
      <c r="D119" s="390"/>
      <c r="E119" s="352"/>
    </row>
    <row r="120" spans="1:5" ht="12.75" customHeight="1" thickBot="1">
      <c r="A120" s="370" t="s">
        <v>153</v>
      </c>
      <c r="B120" s="54" t="s">
        <v>290</v>
      </c>
      <c r="C120" s="346"/>
      <c r="D120" s="391"/>
      <c r="E120" s="347"/>
    </row>
    <row r="121" spans="1:5" ht="13.5" thickBot="1">
      <c r="A121" s="392" t="s">
        <v>155</v>
      </c>
      <c r="B121" s="107"/>
      <c r="C121" s="307">
        <f>C36+C54+C98+C103</f>
        <v>33769000</v>
      </c>
      <c r="D121" s="308">
        <f>D36+D54+D98+D103</f>
        <v>37808000</v>
      </c>
      <c r="E121" s="307">
        <f>E36+E54+E98+E103</f>
        <v>44619000</v>
      </c>
    </row>
    <row r="122" spans="1:3" ht="12.75">
      <c r="A122" s="393"/>
      <c r="B122" s="394"/>
      <c r="C122" s="395"/>
    </row>
    <row r="123" spans="1:3" ht="12.75">
      <c r="A123" s="396"/>
      <c r="B123" s="309"/>
      <c r="C123" s="397"/>
    </row>
    <row r="124" spans="1:3" ht="12.75">
      <c r="A124" s="398"/>
      <c r="B124" s="309"/>
      <c r="C124" s="399"/>
    </row>
    <row r="125" spans="1:3" ht="12.75">
      <c r="A125" s="398"/>
      <c r="B125" s="449"/>
      <c r="C125" s="449"/>
    </row>
    <row r="126" spans="1:3" ht="31.5" customHeight="1">
      <c r="A126" s="400"/>
      <c r="B126" s="309"/>
      <c r="C126" s="399"/>
    </row>
    <row r="127" spans="1:3" ht="12.75">
      <c r="A127" s="400"/>
      <c r="B127" s="309"/>
      <c r="C127" s="399"/>
    </row>
    <row r="128" spans="1:3" ht="12.75">
      <c r="A128" s="400"/>
      <c r="B128" s="309"/>
      <c r="C128" s="399"/>
    </row>
    <row r="129" spans="1:3" ht="12.75">
      <c r="A129" s="401"/>
      <c r="B129" s="440"/>
      <c r="C129" s="440"/>
    </row>
    <row r="130" spans="1:11" s="111" customFormat="1" ht="12.75">
      <c r="A130" s="402"/>
      <c r="B130" s="403"/>
      <c r="C130" s="404"/>
      <c r="D130" s="405"/>
      <c r="E130" s="332"/>
      <c r="F130" s="1"/>
      <c r="G130" s="1"/>
      <c r="H130" s="1"/>
      <c r="I130" s="1"/>
      <c r="J130" s="1"/>
      <c r="K130" s="1"/>
    </row>
    <row r="131" spans="1:11" s="111" customFormat="1" ht="12.75">
      <c r="A131" s="402"/>
      <c r="B131" s="403"/>
      <c r="C131" s="404"/>
      <c r="D131" s="405"/>
      <c r="E131" s="332"/>
      <c r="F131" s="1"/>
      <c r="G131" s="1"/>
      <c r="H131" s="1"/>
      <c r="I131" s="1"/>
      <c r="J131" s="1"/>
      <c r="K131" s="1"/>
    </row>
    <row r="132" spans="1:11" s="111" customFormat="1" ht="35.25" customHeight="1">
      <c r="A132" s="406"/>
      <c r="B132" s="403"/>
      <c r="C132" s="404"/>
      <c r="D132" s="405"/>
      <c r="E132" s="332"/>
      <c r="F132" s="1"/>
      <c r="G132" s="1"/>
      <c r="H132" s="1"/>
      <c r="I132" s="1"/>
      <c r="J132" s="1"/>
      <c r="K132" s="1"/>
    </row>
    <row r="133" spans="1:11" s="111" customFormat="1" ht="12.75">
      <c r="A133" s="407"/>
      <c r="B133" s="403"/>
      <c r="C133" s="404"/>
      <c r="D133" s="405"/>
      <c r="E133" s="332"/>
      <c r="F133" s="1"/>
      <c r="G133" s="1"/>
      <c r="H133" s="1"/>
      <c r="I133" s="1"/>
      <c r="J133" s="1"/>
      <c r="K133" s="1"/>
    </row>
    <row r="134" spans="1:11" s="111" customFormat="1" ht="12.75">
      <c r="A134" s="408"/>
      <c r="B134" s="409"/>
      <c r="C134" s="410"/>
      <c r="D134" s="405"/>
      <c r="E134" s="332"/>
      <c r="F134" s="1"/>
      <c r="G134" s="1"/>
      <c r="H134" s="1"/>
      <c r="I134" s="1"/>
      <c r="J134" s="1"/>
      <c r="K134" s="1"/>
    </row>
    <row r="135" spans="1:11" s="111" customFormat="1" ht="12.75">
      <c r="A135" s="411"/>
      <c r="B135" s="412"/>
      <c r="C135" s="413"/>
      <c r="D135" s="405"/>
      <c r="E135" s="332"/>
      <c r="F135" s="1"/>
      <c r="G135" s="1"/>
      <c r="H135" s="1"/>
      <c r="I135" s="1"/>
      <c r="J135" s="1"/>
      <c r="K135" s="1"/>
    </row>
    <row r="136" spans="1:11" s="111" customFormat="1" ht="12.75">
      <c r="A136" s="414"/>
      <c r="B136" s="412"/>
      <c r="C136" s="415"/>
      <c r="D136" s="405"/>
      <c r="E136" s="332"/>
      <c r="F136" s="1"/>
      <c r="G136" s="1"/>
      <c r="H136" s="1"/>
      <c r="I136" s="1"/>
      <c r="J136" s="1"/>
      <c r="K136" s="1"/>
    </row>
    <row r="137" spans="1:11" s="111" customFormat="1" ht="12.75">
      <c r="A137" s="414"/>
      <c r="B137" s="441"/>
      <c r="C137" s="441"/>
      <c r="D137" s="405"/>
      <c r="E137" s="332"/>
      <c r="F137" s="1"/>
      <c r="G137" s="1"/>
      <c r="H137" s="1"/>
      <c r="I137" s="1"/>
      <c r="J137" s="1"/>
      <c r="K137" s="1"/>
    </row>
    <row r="138" spans="1:11" s="111" customFormat="1" ht="12.75">
      <c r="A138" s="416"/>
      <c r="B138" s="412"/>
      <c r="C138" s="415"/>
      <c r="D138" s="405"/>
      <c r="E138" s="332"/>
      <c r="F138" s="1"/>
      <c r="G138" s="1"/>
      <c r="H138" s="1"/>
      <c r="I138" s="1"/>
      <c r="J138" s="1"/>
      <c r="K138" s="1"/>
    </row>
    <row r="139" spans="1:11" s="111" customFormat="1" ht="12.75">
      <c r="A139" s="416"/>
      <c r="B139" s="412"/>
      <c r="C139" s="415"/>
      <c r="D139" s="405"/>
      <c r="E139" s="332"/>
      <c r="F139" s="1"/>
      <c r="G139" s="1"/>
      <c r="H139" s="1"/>
      <c r="I139" s="1"/>
      <c r="J139" s="1"/>
      <c r="K139" s="1"/>
    </row>
    <row r="140" spans="1:11" s="111" customFormat="1" ht="12.75">
      <c r="A140" s="416"/>
      <c r="B140" s="412"/>
      <c r="C140" s="415"/>
      <c r="D140" s="405"/>
      <c r="E140" s="332"/>
      <c r="F140" s="1"/>
      <c r="G140" s="1"/>
      <c r="H140" s="1"/>
      <c r="I140" s="1"/>
      <c r="J140" s="1"/>
      <c r="K140" s="1"/>
    </row>
    <row r="141" spans="1:11" s="111" customFormat="1" ht="12.75">
      <c r="A141" s="417"/>
      <c r="B141" s="442"/>
      <c r="C141" s="442"/>
      <c r="D141" s="405"/>
      <c r="E141" s="332"/>
      <c r="F141" s="1"/>
      <c r="G141" s="1"/>
      <c r="H141" s="1"/>
      <c r="I141" s="1"/>
      <c r="J141" s="1"/>
      <c r="K141" s="1"/>
    </row>
    <row r="142" spans="1:11" s="111" customFormat="1" ht="12.75">
      <c r="A142" s="416"/>
      <c r="B142" s="412"/>
      <c r="C142" s="415"/>
      <c r="D142" s="405"/>
      <c r="E142" s="332"/>
      <c r="F142" s="1"/>
      <c r="G142" s="1"/>
      <c r="H142" s="1"/>
      <c r="I142" s="1"/>
      <c r="J142" s="1"/>
      <c r="K142" s="1"/>
    </row>
    <row r="143" spans="1:11" s="111" customFormat="1" ht="12.75">
      <c r="A143" s="400"/>
      <c r="B143" s="309"/>
      <c r="C143" s="309"/>
      <c r="D143" s="332"/>
      <c r="E143" s="332"/>
      <c r="F143" s="1"/>
      <c r="G143" s="1"/>
      <c r="H143" s="1"/>
      <c r="I143" s="1"/>
      <c r="J143" s="1"/>
      <c r="K143" s="1"/>
    </row>
    <row r="144" spans="1:11" s="111" customFormat="1" ht="12.75">
      <c r="A144" s="400"/>
      <c r="B144" s="309"/>
      <c r="C144" s="309"/>
      <c r="D144" s="332"/>
      <c r="E144" s="332"/>
      <c r="F144" s="1"/>
      <c r="G144" s="1"/>
      <c r="H144" s="1"/>
      <c r="I144" s="1"/>
      <c r="J144" s="1"/>
      <c r="K144" s="1"/>
    </row>
    <row r="145" spans="1:11" s="111" customFormat="1" ht="12.75">
      <c r="A145" s="418"/>
      <c r="B145" s="332"/>
      <c r="C145" s="332"/>
      <c r="D145" s="332"/>
      <c r="E145" s="332"/>
      <c r="F145" s="1"/>
      <c r="G145" s="1"/>
      <c r="H145" s="1"/>
      <c r="I145" s="1"/>
      <c r="J145" s="1"/>
      <c r="K145" s="1"/>
    </row>
    <row r="146" spans="1:11" s="111" customFormat="1" ht="12.75">
      <c r="A146" s="419"/>
      <c r="B146" s="332"/>
      <c r="C146" s="332"/>
      <c r="D146" s="332"/>
      <c r="E146" s="33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2" r:id="rId1"/>
  <rowBreaks count="1" manualBreakCount="1">
    <brk id="12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5">
      <selection activeCell="A30" sqref="A30:B30"/>
    </sheetView>
  </sheetViews>
  <sheetFormatPr defaultColWidth="9.140625" defaultRowHeight="15"/>
  <cols>
    <col min="1" max="1" width="51.140625" style="1" customWidth="1"/>
    <col min="2" max="2" width="8.00390625" style="111" customWidth="1"/>
    <col min="3" max="3" width="9.57421875" style="111" customWidth="1"/>
    <col min="4" max="4" width="9.421875" style="111" customWidth="1"/>
    <col min="5" max="5" width="10.140625" style="111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20" t="s">
        <v>156</v>
      </c>
      <c r="B2" s="420"/>
      <c r="C2" s="420"/>
      <c r="D2" s="420"/>
      <c r="E2" s="420"/>
      <c r="F2" s="63"/>
      <c r="G2" s="63"/>
      <c r="H2" s="63"/>
      <c r="I2" s="63"/>
      <c r="J2" s="63"/>
      <c r="K2" s="63"/>
    </row>
    <row r="3" spans="1:11" ht="12.75" customHeight="1">
      <c r="A3" s="421" t="s">
        <v>0</v>
      </c>
      <c r="B3" s="421"/>
      <c r="C3" s="421"/>
      <c r="D3" s="421"/>
      <c r="E3" s="421"/>
      <c r="F3" s="64"/>
      <c r="G3" s="64"/>
      <c r="H3" s="64"/>
      <c r="I3" s="64"/>
      <c r="J3" s="64"/>
      <c r="K3" s="64"/>
    </row>
    <row r="4" spans="1:11" ht="12.75">
      <c r="A4" s="425"/>
      <c r="B4" s="425"/>
      <c r="C4" s="425"/>
      <c r="D4" s="425"/>
      <c r="E4" s="425"/>
      <c r="F4" s="65"/>
      <c r="G4" s="65"/>
      <c r="H4" s="65"/>
      <c r="I4" s="65"/>
      <c r="J4" s="65"/>
      <c r="K4" s="65"/>
    </row>
    <row r="5" spans="1:8" ht="13.5" thickBot="1">
      <c r="A5" s="426"/>
      <c r="B5" s="426"/>
      <c r="C5" s="426"/>
      <c r="D5" s="426"/>
      <c r="E5" s="426"/>
      <c r="F5" s="62"/>
      <c r="G5" s="62"/>
      <c r="H5" s="62"/>
    </row>
    <row r="6" spans="1:11" ht="12.75">
      <c r="A6" s="80"/>
      <c r="B6" s="85"/>
      <c r="C6" s="85" t="s">
        <v>174</v>
      </c>
      <c r="D6" s="91" t="s">
        <v>175</v>
      </c>
      <c r="E6" s="85" t="s">
        <v>176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4"/>
      <c r="D7" s="153"/>
      <c r="E7" s="154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4">
        <f>C10</f>
        <v>155000</v>
      </c>
      <c r="D8" s="154">
        <f>D10</f>
        <v>155000</v>
      </c>
      <c r="E8" s="154">
        <f>E10</f>
        <v>155000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6"/>
      <c r="D9" s="155"/>
      <c r="E9" s="156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4">
        <f>C24</f>
        <v>155000</v>
      </c>
      <c r="D10" s="154">
        <f>D24</f>
        <v>155000</v>
      </c>
      <c r="E10" s="154">
        <f>E24</f>
        <v>155000</v>
      </c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4"/>
      <c r="D11" s="153"/>
      <c r="E11" s="154"/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4"/>
      <c r="D12" s="153"/>
      <c r="E12" s="154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4"/>
      <c r="D13" s="153"/>
      <c r="E13" s="154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8"/>
      <c r="D14" s="157"/>
      <c r="E14" s="158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8"/>
      <c r="D15" s="157"/>
      <c r="E15" s="158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8"/>
      <c r="D16" s="157"/>
      <c r="E16" s="158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8"/>
      <c r="D17" s="157"/>
      <c r="E17" s="158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8"/>
      <c r="D18" s="157"/>
      <c r="E18" s="158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6"/>
      <c r="D19" s="155"/>
      <c r="E19" s="156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6"/>
      <c r="D20" s="155"/>
      <c r="E20" s="156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4"/>
      <c r="D21" s="153"/>
      <c r="E21" s="154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4"/>
      <c r="D22" s="153"/>
      <c r="E22" s="154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4"/>
      <c r="D23" s="153"/>
      <c r="E23" s="154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4">
        <f>C121</f>
        <v>155000</v>
      </c>
      <c r="D24" s="153">
        <f>D121</f>
        <v>155000</v>
      </c>
      <c r="E24" s="154">
        <f>E121</f>
        <v>155000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60"/>
      <c r="D25" s="159"/>
      <c r="E25" s="160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2"/>
      <c r="D27" s="113"/>
      <c r="E27" s="113"/>
    </row>
    <row r="28" spans="1:5" ht="12.75">
      <c r="A28" s="2" t="s">
        <v>2</v>
      </c>
      <c r="B28" s="2" t="s">
        <v>192</v>
      </c>
      <c r="C28" s="112"/>
      <c r="D28" s="113"/>
      <c r="E28" s="113"/>
    </row>
    <row r="29" spans="1:5" ht="12.75">
      <c r="A29" s="2" t="s">
        <v>3</v>
      </c>
      <c r="B29" s="2" t="s">
        <v>193</v>
      </c>
      <c r="C29" s="112"/>
      <c r="D29" s="113"/>
      <c r="E29" s="113"/>
    </row>
    <row r="30" spans="1:5" ht="12.75">
      <c r="A30" s="2" t="s">
        <v>203</v>
      </c>
      <c r="B30" s="92" t="s">
        <v>204</v>
      </c>
      <c r="C30" s="112"/>
      <c r="D30" s="113"/>
      <c r="E30" s="113"/>
    </row>
    <row r="31" spans="1:5" ht="12.75">
      <c r="A31" s="2" t="s">
        <v>4</v>
      </c>
      <c r="B31" s="2">
        <v>611</v>
      </c>
      <c r="C31" s="112"/>
      <c r="D31" s="113"/>
      <c r="E31" s="113"/>
    </row>
    <row r="32" spans="1:5" ht="13.5" thickBot="1">
      <c r="A32" s="3" t="s">
        <v>5</v>
      </c>
      <c r="B32" s="3">
        <v>706</v>
      </c>
      <c r="C32" s="112"/>
      <c r="D32" s="113"/>
      <c r="E32" s="114" t="s">
        <v>7</v>
      </c>
    </row>
    <row r="33" spans="1:5" ht="15" customHeight="1">
      <c r="A33" s="434" t="s">
        <v>194</v>
      </c>
      <c r="B33" s="294"/>
      <c r="C33" s="422">
        <v>2012</v>
      </c>
      <c r="D33" s="422">
        <v>2013</v>
      </c>
      <c r="E33" s="422">
        <v>2014</v>
      </c>
    </row>
    <row r="34" spans="1:5" ht="15" customHeight="1">
      <c r="A34" s="435"/>
      <c r="B34" s="93" t="s">
        <v>205</v>
      </c>
      <c r="C34" s="423"/>
      <c r="D34" s="423"/>
      <c r="E34" s="423"/>
    </row>
    <row r="35" spans="1:5" ht="15.75" customHeight="1" thickBot="1">
      <c r="A35" s="436"/>
      <c r="B35" s="295"/>
      <c r="C35" s="424"/>
      <c r="D35" s="424"/>
      <c r="E35" s="424"/>
    </row>
    <row r="36" spans="1:5" ht="15.75" customHeight="1" thickBot="1">
      <c r="A36" s="4" t="s">
        <v>8</v>
      </c>
      <c r="B36" s="94" t="s">
        <v>206</v>
      </c>
      <c r="C36" s="115">
        <f>C37+C43+C49</f>
        <v>0</v>
      </c>
      <c r="D36" s="115">
        <f>D37+D43+D49</f>
        <v>0</v>
      </c>
      <c r="E36" s="115">
        <f>E37+E43+E49</f>
        <v>0</v>
      </c>
    </row>
    <row r="37" spans="1:5" ht="13.5" customHeight="1">
      <c r="A37" s="5" t="s">
        <v>9</v>
      </c>
      <c r="B37" s="95" t="s">
        <v>207</v>
      </c>
      <c r="C37" s="116">
        <f>C38+C39+C40+C41+C42</f>
        <v>0</v>
      </c>
      <c r="D37" s="116">
        <f>D38+D39+D40+D41+D42</f>
        <v>0</v>
      </c>
      <c r="E37" s="116">
        <f>E38+E39+E40+E41+E42</f>
        <v>0</v>
      </c>
    </row>
    <row r="38" spans="1:5" ht="12.75" customHeight="1">
      <c r="A38" s="6" t="s">
        <v>10</v>
      </c>
      <c r="B38" s="296" t="s">
        <v>208</v>
      </c>
      <c r="C38" s="17"/>
      <c r="D38" s="117"/>
      <c r="E38" s="117"/>
    </row>
    <row r="39" spans="1:5" ht="12.75" customHeight="1">
      <c r="A39" s="6" t="s">
        <v>12</v>
      </c>
      <c r="B39" s="296" t="s">
        <v>209</v>
      </c>
      <c r="C39" s="17"/>
      <c r="D39" s="117"/>
      <c r="E39" s="117"/>
    </row>
    <row r="40" spans="1:5" ht="21" customHeight="1">
      <c r="A40" s="7" t="s">
        <v>14</v>
      </c>
      <c r="B40" s="96" t="s">
        <v>210</v>
      </c>
      <c r="C40" s="17"/>
      <c r="D40" s="117"/>
      <c r="E40" s="117"/>
    </row>
    <row r="41" spans="1:5" ht="21" customHeight="1">
      <c r="A41" s="7" t="s">
        <v>16</v>
      </c>
      <c r="B41" s="96" t="s">
        <v>211</v>
      </c>
      <c r="C41" s="17"/>
      <c r="D41" s="117"/>
      <c r="E41" s="117"/>
    </row>
    <row r="42" spans="1:5" ht="21" customHeight="1">
      <c r="A42" s="7" t="s">
        <v>18</v>
      </c>
      <c r="B42" s="96" t="s">
        <v>212</v>
      </c>
      <c r="C42" s="17"/>
      <c r="D42" s="117"/>
      <c r="E42" s="117"/>
    </row>
    <row r="43" spans="1:5" ht="12" customHeight="1">
      <c r="A43" s="8" t="s">
        <v>20</v>
      </c>
      <c r="B43" s="20" t="s">
        <v>213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7" t="s">
        <v>214</v>
      </c>
      <c r="C44" s="17"/>
      <c r="D44" s="17"/>
      <c r="E44" s="17"/>
    </row>
    <row r="45" spans="1:5" ht="12" customHeight="1">
      <c r="A45" s="10" t="s">
        <v>23</v>
      </c>
      <c r="B45" s="98" t="s">
        <v>215</v>
      </c>
      <c r="C45" s="17"/>
      <c r="D45" s="117"/>
      <c r="E45" s="117"/>
    </row>
    <row r="46" spans="1:5" ht="12" customHeight="1">
      <c r="A46" s="9" t="s">
        <v>25</v>
      </c>
      <c r="B46" s="97" t="s">
        <v>216</v>
      </c>
      <c r="C46" s="17"/>
      <c r="D46" s="117"/>
      <c r="E46" s="117"/>
    </row>
    <row r="47" spans="1:5" ht="12" customHeight="1">
      <c r="A47" s="9" t="s">
        <v>27</v>
      </c>
      <c r="B47" s="97" t="s">
        <v>217</v>
      </c>
      <c r="C47" s="17"/>
      <c r="D47" s="117"/>
      <c r="E47" s="117"/>
    </row>
    <row r="48" spans="1:5" ht="12" customHeight="1">
      <c r="A48" s="11" t="s">
        <v>29</v>
      </c>
      <c r="B48" s="98" t="s">
        <v>218</v>
      </c>
      <c r="C48" s="17"/>
      <c r="D48" s="117"/>
      <c r="E48" s="117"/>
    </row>
    <row r="49" spans="1:5" ht="11.25" customHeight="1">
      <c r="A49" s="8" t="s">
        <v>31</v>
      </c>
      <c r="B49" s="20" t="s">
        <v>219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7" t="s">
        <v>220</v>
      </c>
      <c r="C50" s="17"/>
      <c r="D50" s="117"/>
      <c r="E50" s="117"/>
    </row>
    <row r="51" spans="1:5" ht="19.5" customHeight="1">
      <c r="A51" s="7" t="s">
        <v>14</v>
      </c>
      <c r="B51" s="20" t="s">
        <v>221</v>
      </c>
      <c r="C51" s="17"/>
      <c r="D51" s="117"/>
      <c r="E51" s="117"/>
    </row>
    <row r="52" spans="1:5" ht="19.5" customHeight="1">
      <c r="A52" s="7" t="s">
        <v>16</v>
      </c>
      <c r="B52" s="20" t="s">
        <v>222</v>
      </c>
      <c r="C52" s="17"/>
      <c r="D52" s="117"/>
      <c r="E52" s="117"/>
    </row>
    <row r="53" spans="1:5" ht="19.5" customHeight="1" thickBot="1">
      <c r="A53" s="12" t="s">
        <v>35</v>
      </c>
      <c r="B53" s="93" t="s">
        <v>223</v>
      </c>
      <c r="C53" s="118"/>
      <c r="D53" s="119"/>
      <c r="E53" s="119"/>
    </row>
    <row r="54" spans="1:5" ht="12" customHeight="1" thickBot="1">
      <c r="A54" s="13" t="s">
        <v>37</v>
      </c>
      <c r="B54" s="99" t="s">
        <v>224</v>
      </c>
      <c r="C54" s="115">
        <f>C55+C58+C61+C66+C78</f>
        <v>139000</v>
      </c>
      <c r="D54" s="120">
        <f>D55+D58+D61+D66+D78</f>
        <v>139000</v>
      </c>
      <c r="E54" s="115">
        <f>E55+E58+E61+E66+E78</f>
        <v>139000</v>
      </c>
    </row>
    <row r="55" spans="1:5" ht="12" customHeight="1">
      <c r="A55" s="5" t="s">
        <v>38</v>
      </c>
      <c r="B55" s="100" t="s">
        <v>225</v>
      </c>
      <c r="C55" s="116">
        <f>C56+C57</f>
        <v>0</v>
      </c>
      <c r="D55" s="121">
        <f>D56+D57</f>
        <v>0</v>
      </c>
      <c r="E55" s="116">
        <f>E56+E57</f>
        <v>0</v>
      </c>
    </row>
    <row r="56" spans="1:5" ht="12" customHeight="1">
      <c r="A56" s="14" t="s">
        <v>39</v>
      </c>
      <c r="B56" s="101" t="s">
        <v>226</v>
      </c>
      <c r="C56" s="122"/>
      <c r="D56" s="22"/>
      <c r="E56" s="17"/>
    </row>
    <row r="57" spans="1:5" ht="21" customHeight="1">
      <c r="A57" s="15" t="s">
        <v>40</v>
      </c>
      <c r="B57" s="16" t="s">
        <v>227</v>
      </c>
      <c r="C57" s="17"/>
      <c r="D57" s="22"/>
      <c r="E57" s="17"/>
    </row>
    <row r="58" spans="1:5" ht="12" customHeight="1">
      <c r="A58" s="5" t="s">
        <v>42</v>
      </c>
      <c r="B58" s="100" t="s">
        <v>228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1" t="s">
        <v>229</v>
      </c>
      <c r="C59" s="17"/>
      <c r="D59" s="22"/>
      <c r="E59" s="17"/>
    </row>
    <row r="60" spans="1:5" ht="12" customHeight="1">
      <c r="A60" s="18" t="s">
        <v>45</v>
      </c>
      <c r="B60" s="102" t="s">
        <v>230</v>
      </c>
      <c r="C60" s="17"/>
      <c r="D60" s="22"/>
      <c r="E60" s="17"/>
    </row>
    <row r="61" spans="1:5" ht="12" customHeight="1">
      <c r="A61" s="8" t="s">
        <v>47</v>
      </c>
      <c r="B61" s="16" t="s">
        <v>231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7" t="s">
        <v>232</v>
      </c>
      <c r="C62" s="17"/>
      <c r="D62" s="123"/>
      <c r="E62" s="117"/>
    </row>
    <row r="63" spans="1:5" ht="12" customHeight="1">
      <c r="A63" s="6" t="s">
        <v>50</v>
      </c>
      <c r="B63" s="297" t="s">
        <v>233</v>
      </c>
      <c r="C63" s="17"/>
      <c r="D63" s="123"/>
      <c r="E63" s="117"/>
    </row>
    <row r="64" spans="1:5" ht="12" customHeight="1">
      <c r="A64" s="6" t="s">
        <v>52</v>
      </c>
      <c r="B64" s="297" t="s">
        <v>234</v>
      </c>
      <c r="C64" s="17"/>
      <c r="D64" s="123"/>
      <c r="E64" s="117"/>
    </row>
    <row r="65" spans="1:5" ht="12" customHeight="1">
      <c r="A65" s="6" t="s">
        <v>54</v>
      </c>
      <c r="B65" s="297" t="s">
        <v>235</v>
      </c>
      <c r="C65" s="17"/>
      <c r="D65" s="123"/>
      <c r="E65" s="117"/>
    </row>
    <row r="66" spans="1:5" ht="12" customHeight="1">
      <c r="A66" s="8" t="s">
        <v>56</v>
      </c>
      <c r="B66" s="16" t="s">
        <v>236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237</v>
      </c>
      <c r="C67" s="17"/>
      <c r="D67" s="22"/>
      <c r="E67" s="17"/>
    </row>
    <row r="68" spans="1:5" ht="12" customHeight="1">
      <c r="A68" s="8" t="s">
        <v>59</v>
      </c>
      <c r="B68" s="16" t="s">
        <v>238</v>
      </c>
      <c r="C68" s="17"/>
      <c r="D68" s="22"/>
      <c r="E68" s="17"/>
    </row>
    <row r="69" spans="1:5" ht="12" customHeight="1">
      <c r="A69" s="20" t="s">
        <v>61</v>
      </c>
      <c r="B69" s="16" t="s">
        <v>239</v>
      </c>
      <c r="C69" s="17"/>
      <c r="D69" s="22"/>
      <c r="E69" s="17"/>
    </row>
    <row r="70" spans="1:5" ht="12" customHeight="1">
      <c r="A70" s="8" t="s">
        <v>63</v>
      </c>
      <c r="B70" s="16" t="s">
        <v>240</v>
      </c>
      <c r="C70" s="17"/>
      <c r="D70" s="22"/>
      <c r="E70" s="17"/>
    </row>
    <row r="71" spans="1:5" ht="12" customHeight="1">
      <c r="A71" s="8" t="s">
        <v>65</v>
      </c>
      <c r="B71" s="16" t="s">
        <v>241</v>
      </c>
      <c r="C71" s="17"/>
      <c r="D71" s="123"/>
      <c r="E71" s="117"/>
    </row>
    <row r="72" spans="1:5" ht="12" customHeight="1">
      <c r="A72" s="21" t="s">
        <v>67</v>
      </c>
      <c r="B72" s="16" t="s">
        <v>242</v>
      </c>
      <c r="C72" s="17"/>
      <c r="D72" s="124"/>
      <c r="E72" s="125"/>
    </row>
    <row r="73" spans="1:5" ht="12" customHeight="1">
      <c r="A73" s="21" t="s">
        <v>69</v>
      </c>
      <c r="B73" s="16" t="s">
        <v>243</v>
      </c>
      <c r="C73" s="17"/>
      <c r="D73" s="22"/>
      <c r="E73" s="17"/>
    </row>
    <row r="74" spans="1:5" ht="12" customHeight="1">
      <c r="A74" s="23" t="s">
        <v>71</v>
      </c>
      <c r="B74" s="16" t="s">
        <v>244</v>
      </c>
      <c r="C74" s="17"/>
      <c r="D74" s="22"/>
      <c r="E74" s="17"/>
    </row>
    <row r="75" spans="1:5" ht="12" customHeight="1">
      <c r="A75" s="24" t="s">
        <v>73</v>
      </c>
      <c r="B75" s="298" t="s">
        <v>245</v>
      </c>
      <c r="C75" s="17"/>
      <c r="D75" s="22"/>
      <c r="E75" s="17"/>
    </row>
    <row r="76" spans="1:5" ht="21" customHeight="1">
      <c r="A76" s="24" t="s">
        <v>75</v>
      </c>
      <c r="B76" s="299" t="s">
        <v>246</v>
      </c>
      <c r="C76" s="17"/>
      <c r="D76" s="22"/>
      <c r="E76" s="17"/>
    </row>
    <row r="77" spans="1:5" ht="21" customHeight="1">
      <c r="A77" s="24" t="s">
        <v>77</v>
      </c>
      <c r="B77" s="299" t="s">
        <v>247</v>
      </c>
      <c r="C77" s="17"/>
      <c r="D77" s="22"/>
      <c r="E77" s="17"/>
    </row>
    <row r="78" spans="1:5" ht="11.25" customHeight="1">
      <c r="A78" s="8" t="s">
        <v>79</v>
      </c>
      <c r="B78" s="103" t="s">
        <v>248</v>
      </c>
      <c r="C78" s="17">
        <f>C79+C80+C81+C82+C83+C84+C85+C87+C88+C89+C90+C91+C92+C93+C94+C86+C95+C96+C97</f>
        <v>139000</v>
      </c>
      <c r="D78" s="22">
        <f>D79+D80+D81+D82+D83+D84+D85+D87+D88+D89+D90+D91+D92+D93+D94+D86+D95+D96+D97</f>
        <v>139000</v>
      </c>
      <c r="E78" s="17">
        <f>E79+E80+E81+E82+E83+E84+E85+E87+E88+E89+E90+E91+E92+E93+E94+E86+E95+E96+E97</f>
        <v>139000</v>
      </c>
    </row>
    <row r="79" spans="1:5" ht="11.25" customHeight="1">
      <c r="A79" s="19" t="s">
        <v>80</v>
      </c>
      <c r="B79" s="16" t="s">
        <v>249</v>
      </c>
      <c r="C79" s="17"/>
      <c r="D79" s="123"/>
      <c r="E79" s="117"/>
    </row>
    <row r="80" spans="1:5" ht="11.25" customHeight="1">
      <c r="A80" s="19" t="s">
        <v>82</v>
      </c>
      <c r="B80" s="16" t="s">
        <v>250</v>
      </c>
      <c r="C80" s="17"/>
      <c r="D80" s="22"/>
      <c r="E80" s="17"/>
    </row>
    <row r="81" spans="1:5" ht="11.25" customHeight="1">
      <c r="A81" s="19" t="s">
        <v>84</v>
      </c>
      <c r="B81" s="16" t="s">
        <v>251</v>
      </c>
      <c r="C81" s="17"/>
      <c r="D81" s="123"/>
      <c r="E81" s="117"/>
    </row>
    <row r="82" spans="1:5" ht="11.25" customHeight="1">
      <c r="A82" s="25" t="s">
        <v>86</v>
      </c>
      <c r="B82" s="27" t="s">
        <v>252</v>
      </c>
      <c r="C82" s="17"/>
      <c r="D82" s="123"/>
      <c r="E82" s="117"/>
    </row>
    <row r="83" spans="1:5" ht="11.25" customHeight="1">
      <c r="A83" s="25" t="s">
        <v>88</v>
      </c>
      <c r="B83" s="27" t="s">
        <v>253</v>
      </c>
      <c r="C83" s="17"/>
      <c r="D83" s="123"/>
      <c r="E83" s="117"/>
    </row>
    <row r="84" spans="1:5" ht="11.25" customHeight="1">
      <c r="A84" s="26" t="s">
        <v>90</v>
      </c>
      <c r="B84" s="104" t="s">
        <v>254</v>
      </c>
      <c r="C84" s="17"/>
      <c r="D84" s="22"/>
      <c r="E84" s="17"/>
    </row>
    <row r="85" spans="1:5" ht="11.25" customHeight="1">
      <c r="A85" s="7" t="s">
        <v>92</v>
      </c>
      <c r="B85" s="27" t="s">
        <v>255</v>
      </c>
      <c r="C85" s="17"/>
      <c r="D85" s="123"/>
      <c r="E85" s="117"/>
    </row>
    <row r="86" spans="1:5" ht="18.75" customHeight="1">
      <c r="A86" s="28" t="s">
        <v>94</v>
      </c>
      <c r="B86" s="27" t="s">
        <v>256</v>
      </c>
      <c r="C86" s="17"/>
      <c r="D86" s="123"/>
      <c r="E86" s="117"/>
    </row>
    <row r="87" spans="1:5" ht="12.75" customHeight="1">
      <c r="A87" s="29" t="s">
        <v>96</v>
      </c>
      <c r="B87" s="298" t="s">
        <v>257</v>
      </c>
      <c r="C87" s="17"/>
      <c r="D87" s="123"/>
      <c r="E87" s="117"/>
    </row>
    <row r="88" spans="1:5" ht="12.75" customHeight="1">
      <c r="A88" s="29" t="s">
        <v>98</v>
      </c>
      <c r="B88" s="298" t="s">
        <v>258</v>
      </c>
      <c r="C88" s="17"/>
      <c r="D88" s="123"/>
      <c r="E88" s="117"/>
    </row>
    <row r="89" spans="1:5" ht="12.75" customHeight="1">
      <c r="A89" s="30" t="s">
        <v>100</v>
      </c>
      <c r="B89" s="298" t="s">
        <v>259</v>
      </c>
      <c r="C89" s="17"/>
      <c r="D89" s="123"/>
      <c r="E89" s="117"/>
    </row>
    <row r="90" spans="1:5" ht="12.75" customHeight="1">
      <c r="A90" s="29" t="s">
        <v>102</v>
      </c>
      <c r="B90" s="298" t="s">
        <v>260</v>
      </c>
      <c r="C90" s="17"/>
      <c r="D90" s="123"/>
      <c r="E90" s="117"/>
    </row>
    <row r="91" spans="1:5" ht="21" customHeight="1">
      <c r="A91" s="30" t="s">
        <v>104</v>
      </c>
      <c r="B91" s="298" t="s">
        <v>261</v>
      </c>
      <c r="C91" s="17"/>
      <c r="D91" s="123"/>
      <c r="E91" s="117"/>
    </row>
    <row r="92" spans="1:5" ht="21" customHeight="1">
      <c r="A92" s="31" t="s">
        <v>106</v>
      </c>
      <c r="B92" s="298" t="s">
        <v>262</v>
      </c>
      <c r="C92" s="17"/>
      <c r="D92" s="123"/>
      <c r="E92" s="117"/>
    </row>
    <row r="93" spans="1:5" ht="10.5" customHeight="1">
      <c r="A93" s="31" t="s">
        <v>73</v>
      </c>
      <c r="B93" s="298" t="s">
        <v>263</v>
      </c>
      <c r="C93" s="17"/>
      <c r="D93" s="123"/>
      <c r="E93" s="117"/>
    </row>
    <row r="94" spans="1:5" ht="10.5" customHeight="1">
      <c r="A94" s="31" t="s">
        <v>109</v>
      </c>
      <c r="B94" s="298" t="s">
        <v>264</v>
      </c>
      <c r="C94" s="17"/>
      <c r="D94" s="123"/>
      <c r="E94" s="117"/>
    </row>
    <row r="95" spans="1:5" ht="31.5" customHeight="1">
      <c r="A95" s="32" t="s">
        <v>111</v>
      </c>
      <c r="B95" s="300" t="s">
        <v>265</v>
      </c>
      <c r="C95" s="17">
        <v>139000</v>
      </c>
      <c r="D95" s="123">
        <v>139000</v>
      </c>
      <c r="E95" s="117">
        <v>139000</v>
      </c>
    </row>
    <row r="96" spans="1:5" ht="20.25" customHeight="1">
      <c r="A96" s="32" t="s">
        <v>113</v>
      </c>
      <c r="B96" s="300" t="s">
        <v>266</v>
      </c>
      <c r="C96" s="17"/>
      <c r="D96" s="123"/>
      <c r="E96" s="117"/>
    </row>
    <row r="97" spans="1:5" ht="20.25" customHeight="1" thickBot="1">
      <c r="A97" s="32" t="s">
        <v>115</v>
      </c>
      <c r="B97" s="300" t="s">
        <v>267</v>
      </c>
      <c r="C97" s="17"/>
      <c r="D97" s="126"/>
      <c r="E97" s="118"/>
    </row>
    <row r="98" spans="1:5" ht="11.25" customHeight="1" thickBot="1">
      <c r="A98" s="13" t="s">
        <v>117</v>
      </c>
      <c r="B98" s="99" t="s">
        <v>268</v>
      </c>
      <c r="C98" s="115">
        <f>C99+C100+C101+C102</f>
        <v>0</v>
      </c>
      <c r="D98" s="120">
        <f>D99+D100+D101+D102</f>
        <v>0</v>
      </c>
      <c r="E98" s="115">
        <f>E99+E100+E101+E102</f>
        <v>0</v>
      </c>
    </row>
    <row r="99" spans="1:5" ht="11.25" customHeight="1">
      <c r="A99" s="33" t="s">
        <v>118</v>
      </c>
      <c r="B99" s="93" t="s">
        <v>269</v>
      </c>
      <c r="C99" s="116"/>
      <c r="D99" s="127"/>
      <c r="E99" s="128"/>
    </row>
    <row r="100" spans="1:5" ht="11.25" customHeight="1">
      <c r="A100" s="34" t="s">
        <v>120</v>
      </c>
      <c r="B100" s="20" t="s">
        <v>270</v>
      </c>
      <c r="C100" s="17"/>
      <c r="D100" s="129"/>
      <c r="E100" s="125"/>
    </row>
    <row r="101" spans="1:5" ht="11.25" customHeight="1">
      <c r="A101" s="33" t="s">
        <v>122</v>
      </c>
      <c r="B101" s="93" t="s">
        <v>271</v>
      </c>
      <c r="C101" s="118"/>
      <c r="D101" s="130"/>
      <c r="E101" s="131"/>
    </row>
    <row r="102" spans="1:5" ht="32.25" customHeight="1" thickBot="1">
      <c r="A102" s="35" t="s">
        <v>111</v>
      </c>
      <c r="B102" s="105" t="s">
        <v>272</v>
      </c>
      <c r="C102" s="132"/>
      <c r="D102" s="133"/>
      <c r="E102" s="119"/>
    </row>
    <row r="103" spans="1:5" ht="13.5" thickBot="1">
      <c r="A103" s="4" t="s">
        <v>125</v>
      </c>
      <c r="B103" s="106" t="s">
        <v>273</v>
      </c>
      <c r="C103" s="115">
        <f>C104+C109</f>
        <v>16000</v>
      </c>
      <c r="D103" s="134">
        <f>D104+D109</f>
        <v>16000</v>
      </c>
      <c r="E103" s="115">
        <f>E104+E109</f>
        <v>16000</v>
      </c>
    </row>
    <row r="104" spans="1:5" ht="12.75">
      <c r="A104" s="36" t="s">
        <v>126</v>
      </c>
      <c r="B104" s="42" t="s">
        <v>274</v>
      </c>
      <c r="C104" s="116">
        <f>C108+C107+C106+C105</f>
        <v>0</v>
      </c>
      <c r="D104" s="135">
        <f>D108+D107+D106+D105</f>
        <v>0</v>
      </c>
      <c r="E104" s="116">
        <f>E108+E107+E106+E105</f>
        <v>0</v>
      </c>
    </row>
    <row r="105" spans="1:5" ht="33.75" customHeight="1">
      <c r="A105" s="37" t="s">
        <v>127</v>
      </c>
      <c r="B105" s="42" t="s">
        <v>275</v>
      </c>
      <c r="C105" s="17"/>
      <c r="D105" s="136"/>
      <c r="E105" s="117"/>
    </row>
    <row r="106" spans="1:5" ht="23.25" customHeight="1">
      <c r="A106" s="37" t="s">
        <v>18</v>
      </c>
      <c r="B106" s="42" t="s">
        <v>276</v>
      </c>
      <c r="C106" s="17"/>
      <c r="D106" s="136"/>
      <c r="E106" s="117"/>
    </row>
    <row r="107" spans="1:5" ht="12" customHeight="1">
      <c r="A107" s="37" t="s">
        <v>130</v>
      </c>
      <c r="B107" s="42" t="s">
        <v>277</v>
      </c>
      <c r="C107" s="17"/>
      <c r="D107" s="136"/>
      <c r="E107" s="117"/>
    </row>
    <row r="108" spans="1:5" ht="12" customHeight="1">
      <c r="A108" s="38" t="s">
        <v>132</v>
      </c>
      <c r="B108" s="40" t="s">
        <v>278</v>
      </c>
      <c r="C108" s="17"/>
      <c r="D108" s="136"/>
      <c r="E108" s="117"/>
    </row>
    <row r="109" spans="1:5" ht="12" customHeight="1">
      <c r="A109" s="38" t="s">
        <v>134</v>
      </c>
      <c r="B109" s="40" t="s">
        <v>279</v>
      </c>
      <c r="C109" s="17">
        <f>C112+C113+C115+C116+C117+C118+C120+C119+C111+C110+C114</f>
        <v>16000</v>
      </c>
      <c r="D109" s="22">
        <f>D112+D113+D115+D116+D117+D118+D120+D119+D111+D110+D114</f>
        <v>16000</v>
      </c>
      <c r="E109" s="137">
        <f>E112+E113+E115+E116+E117+E118+E120+E119+E111+E110+E114</f>
        <v>16000</v>
      </c>
    </row>
    <row r="110" spans="1:5" ht="32.25" customHeight="1">
      <c r="A110" s="37" t="s">
        <v>127</v>
      </c>
      <c r="B110" s="40" t="s">
        <v>280</v>
      </c>
      <c r="C110" s="17"/>
      <c r="D110" s="136"/>
      <c r="E110" s="117"/>
    </row>
    <row r="111" spans="1:5" ht="21.75" customHeight="1">
      <c r="A111" s="37" t="s">
        <v>18</v>
      </c>
      <c r="B111" s="40" t="s">
        <v>281</v>
      </c>
      <c r="C111" s="17"/>
      <c r="D111" s="136"/>
      <c r="E111" s="117"/>
    </row>
    <row r="112" spans="1:5" ht="11.25" customHeight="1">
      <c r="A112" s="39" t="s">
        <v>137</v>
      </c>
      <c r="B112" s="40" t="s">
        <v>282</v>
      </c>
      <c r="C112" s="17"/>
      <c r="D112" s="136"/>
      <c r="E112" s="117"/>
    </row>
    <row r="113" spans="1:5" ht="11.25" customHeight="1">
      <c r="A113" s="41" t="s">
        <v>139</v>
      </c>
      <c r="B113" s="42" t="s">
        <v>283</v>
      </c>
      <c r="C113" s="17"/>
      <c r="D113" s="136"/>
      <c r="E113" s="117"/>
    </row>
    <row r="114" spans="1:5" ht="33.75" customHeight="1">
      <c r="A114" s="43" t="s">
        <v>141</v>
      </c>
      <c r="B114" s="42" t="s">
        <v>284</v>
      </c>
      <c r="C114" s="17"/>
      <c r="D114" s="136"/>
      <c r="E114" s="117"/>
    </row>
    <row r="115" spans="1:5" ht="12" customHeight="1">
      <c r="A115" s="38" t="s">
        <v>143</v>
      </c>
      <c r="B115" s="40" t="s">
        <v>285</v>
      </c>
      <c r="C115" s="17"/>
      <c r="D115" s="136"/>
      <c r="E115" s="117"/>
    </row>
    <row r="116" spans="1:5" ht="12" customHeight="1">
      <c r="A116" s="38" t="s">
        <v>145</v>
      </c>
      <c r="B116" s="40" t="s">
        <v>286</v>
      </c>
      <c r="C116" s="17"/>
      <c r="D116" s="136"/>
      <c r="E116" s="117"/>
    </row>
    <row r="117" spans="1:5" ht="12" customHeight="1">
      <c r="A117" s="38" t="s">
        <v>147</v>
      </c>
      <c r="B117" s="40" t="s">
        <v>287</v>
      </c>
      <c r="C117" s="17"/>
      <c r="D117" s="138"/>
      <c r="E117" s="122"/>
    </row>
    <row r="118" spans="1:5" ht="12" customHeight="1">
      <c r="A118" s="38" t="s">
        <v>149</v>
      </c>
      <c r="B118" s="40" t="s">
        <v>288</v>
      </c>
      <c r="C118" s="17"/>
      <c r="D118" s="138"/>
      <c r="E118" s="122"/>
    </row>
    <row r="119" spans="1:5" ht="45" customHeight="1">
      <c r="A119" s="43" t="s">
        <v>151</v>
      </c>
      <c r="B119" s="40" t="s">
        <v>289</v>
      </c>
      <c r="C119" s="17">
        <v>16000</v>
      </c>
      <c r="D119" s="138">
        <v>16000</v>
      </c>
      <c r="E119" s="122">
        <v>16000</v>
      </c>
    </row>
    <row r="120" spans="1:5" ht="12.75" customHeight="1" thickBot="1">
      <c r="A120" s="33" t="s">
        <v>153</v>
      </c>
      <c r="B120" s="54" t="s">
        <v>290</v>
      </c>
      <c r="C120" s="118"/>
      <c r="D120" s="139"/>
      <c r="E120" s="119"/>
    </row>
    <row r="121" spans="1:5" ht="13.5" thickBot="1">
      <c r="A121" s="45" t="s">
        <v>155</v>
      </c>
      <c r="B121" s="107"/>
      <c r="C121" s="140">
        <f>C36+C54+C98+C103</f>
        <v>155000</v>
      </c>
      <c r="D121" s="141">
        <f>D36+D54+D98+D103</f>
        <v>155000</v>
      </c>
      <c r="E121" s="140">
        <f>E36+E54+E98+E103</f>
        <v>155000</v>
      </c>
    </row>
    <row r="122" spans="1:3" ht="12.75">
      <c r="A122" s="46"/>
      <c r="B122" s="108"/>
      <c r="C122" s="142"/>
    </row>
    <row r="123" spans="1:3" ht="12.75">
      <c r="A123" s="47"/>
      <c r="B123" s="79"/>
      <c r="C123" s="143"/>
    </row>
    <row r="124" spans="1:3" ht="12.75">
      <c r="A124" s="49"/>
      <c r="B124" s="79"/>
      <c r="C124" s="144"/>
    </row>
    <row r="125" spans="1:3" ht="12.75">
      <c r="A125" s="49"/>
      <c r="B125" s="430"/>
      <c r="C125" s="430"/>
    </row>
    <row r="126" spans="1:3" ht="31.5" customHeight="1">
      <c r="A126" s="48"/>
      <c r="B126" s="79"/>
      <c r="C126" s="144"/>
    </row>
    <row r="127" spans="1:3" ht="12.75">
      <c r="A127" s="48"/>
      <c r="B127" s="79"/>
      <c r="C127" s="144"/>
    </row>
    <row r="128" spans="1:3" ht="12.75">
      <c r="A128" s="48"/>
      <c r="B128" s="79"/>
      <c r="C128" s="144"/>
    </row>
    <row r="129" spans="1:3" ht="12.75">
      <c r="A129" s="50"/>
      <c r="B129" s="431"/>
      <c r="C129" s="431"/>
    </row>
    <row r="130" spans="1:11" s="111" customFormat="1" ht="12.75">
      <c r="A130" s="51"/>
      <c r="B130" s="54"/>
      <c r="C130" s="55"/>
      <c r="D130" s="145"/>
      <c r="F130" s="1"/>
      <c r="G130" s="1"/>
      <c r="H130" s="1"/>
      <c r="I130" s="1"/>
      <c r="J130" s="1"/>
      <c r="K130" s="1"/>
    </row>
    <row r="131" spans="1:11" s="111" customFormat="1" ht="12.75">
      <c r="A131" s="51"/>
      <c r="B131" s="54"/>
      <c r="C131" s="55"/>
      <c r="D131" s="145"/>
      <c r="F131" s="1"/>
      <c r="G131" s="1"/>
      <c r="H131" s="1"/>
      <c r="I131" s="1"/>
      <c r="J131" s="1"/>
      <c r="K131" s="1"/>
    </row>
    <row r="132" spans="1:11" s="111" customFormat="1" ht="35.25" customHeight="1">
      <c r="A132" s="53"/>
      <c r="B132" s="54"/>
      <c r="C132" s="55"/>
      <c r="D132" s="145"/>
      <c r="F132" s="1"/>
      <c r="G132" s="1"/>
      <c r="H132" s="1"/>
      <c r="I132" s="1"/>
      <c r="J132" s="1"/>
      <c r="K132" s="1"/>
    </row>
    <row r="133" spans="1:11" s="111" customFormat="1" ht="12.75">
      <c r="A133" s="44"/>
      <c r="B133" s="54"/>
      <c r="C133" s="55"/>
      <c r="D133" s="145"/>
      <c r="F133" s="1"/>
      <c r="G133" s="1"/>
      <c r="H133" s="1"/>
      <c r="I133" s="1"/>
      <c r="J133" s="1"/>
      <c r="K133" s="1"/>
    </row>
    <row r="134" spans="1:11" s="111" customFormat="1" ht="12.75">
      <c r="A134" s="56"/>
      <c r="B134" s="109"/>
      <c r="C134" s="146"/>
      <c r="D134" s="145"/>
      <c r="F134" s="1"/>
      <c r="G134" s="1"/>
      <c r="H134" s="1"/>
      <c r="I134" s="1"/>
      <c r="J134" s="1"/>
      <c r="K134" s="1"/>
    </row>
    <row r="135" spans="1:11" s="111" customFormat="1" ht="12.75">
      <c r="A135" s="57"/>
      <c r="B135" s="110"/>
      <c r="C135" s="147"/>
      <c r="D135" s="145"/>
      <c r="F135" s="1"/>
      <c r="G135" s="1"/>
      <c r="H135" s="1"/>
      <c r="I135" s="1"/>
      <c r="J135" s="1"/>
      <c r="K135" s="1"/>
    </row>
    <row r="136" spans="1:11" s="111" customFormat="1" ht="12.75">
      <c r="A136" s="59"/>
      <c r="B136" s="110"/>
      <c r="C136" s="148"/>
      <c r="D136" s="145"/>
      <c r="F136" s="1"/>
      <c r="G136" s="1"/>
      <c r="H136" s="1"/>
      <c r="I136" s="1"/>
      <c r="J136" s="1"/>
      <c r="K136" s="1"/>
    </row>
    <row r="137" spans="1:11" s="111" customFormat="1" ht="12.75">
      <c r="A137" s="59"/>
      <c r="B137" s="432"/>
      <c r="C137" s="432"/>
      <c r="D137" s="145"/>
      <c r="F137" s="1"/>
      <c r="G137" s="1"/>
      <c r="H137" s="1"/>
      <c r="I137" s="1"/>
      <c r="J137" s="1"/>
      <c r="K137" s="1"/>
    </row>
    <row r="138" spans="1:11" s="111" customFormat="1" ht="12.75">
      <c r="A138" s="58"/>
      <c r="B138" s="110"/>
      <c r="C138" s="148"/>
      <c r="D138" s="145"/>
      <c r="F138" s="1"/>
      <c r="G138" s="1"/>
      <c r="H138" s="1"/>
      <c r="I138" s="1"/>
      <c r="J138" s="1"/>
      <c r="K138" s="1"/>
    </row>
    <row r="139" spans="1:11" s="111" customFormat="1" ht="12.75">
      <c r="A139" s="58"/>
      <c r="B139" s="110"/>
      <c r="C139" s="148"/>
      <c r="D139" s="145"/>
      <c r="F139" s="1"/>
      <c r="G139" s="1"/>
      <c r="H139" s="1"/>
      <c r="I139" s="1"/>
      <c r="J139" s="1"/>
      <c r="K139" s="1"/>
    </row>
    <row r="140" spans="1:11" s="111" customFormat="1" ht="12.75">
      <c r="A140" s="58"/>
      <c r="B140" s="110"/>
      <c r="C140" s="148"/>
      <c r="D140" s="145"/>
      <c r="F140" s="1"/>
      <c r="G140" s="1"/>
      <c r="H140" s="1"/>
      <c r="I140" s="1"/>
      <c r="J140" s="1"/>
      <c r="K140" s="1"/>
    </row>
    <row r="141" spans="1:11" s="111" customFormat="1" ht="12.75">
      <c r="A141" s="60"/>
      <c r="B141" s="433"/>
      <c r="C141" s="433"/>
      <c r="D141" s="145"/>
      <c r="F141" s="1"/>
      <c r="G141" s="1"/>
      <c r="H141" s="1"/>
      <c r="I141" s="1"/>
      <c r="J141" s="1"/>
      <c r="K141" s="1"/>
    </row>
    <row r="142" spans="1:11" s="111" customFormat="1" ht="12.75">
      <c r="A142" s="58"/>
      <c r="B142" s="110"/>
      <c r="C142" s="148"/>
      <c r="D142" s="145"/>
      <c r="F142" s="1"/>
      <c r="G142" s="1"/>
      <c r="H142" s="1"/>
      <c r="I142" s="1"/>
      <c r="J142" s="1"/>
      <c r="K142" s="1"/>
    </row>
    <row r="143" spans="1:11" s="111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1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1" customFormat="1" ht="12.75">
      <c r="A145" s="61"/>
      <c r="F145" s="1"/>
      <c r="G145" s="1"/>
      <c r="H145" s="1"/>
      <c r="I145" s="1"/>
      <c r="J145" s="1"/>
      <c r="K145" s="1"/>
    </row>
    <row r="146" spans="1:11" s="111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9" r:id="rId1"/>
  <rowBreaks count="1" manualBreakCount="1">
    <brk id="12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5">
      <selection activeCell="A30" sqref="A30:B30"/>
    </sheetView>
  </sheetViews>
  <sheetFormatPr defaultColWidth="9.140625" defaultRowHeight="15"/>
  <cols>
    <col min="1" max="1" width="51.140625" style="1" customWidth="1"/>
    <col min="2" max="2" width="8.00390625" style="111" customWidth="1"/>
    <col min="3" max="3" width="9.57421875" style="111" customWidth="1"/>
    <col min="4" max="4" width="9.421875" style="111" customWidth="1"/>
    <col min="5" max="5" width="10.140625" style="111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20" t="s">
        <v>156</v>
      </c>
      <c r="B2" s="420"/>
      <c r="C2" s="420"/>
      <c r="D2" s="420"/>
      <c r="E2" s="420"/>
      <c r="F2" s="63"/>
      <c r="G2" s="63"/>
      <c r="H2" s="63"/>
      <c r="I2" s="63"/>
      <c r="J2" s="63"/>
      <c r="K2" s="63"/>
    </row>
    <row r="3" spans="1:11" ht="12.75" customHeight="1">
      <c r="A3" s="421" t="s">
        <v>0</v>
      </c>
      <c r="B3" s="421"/>
      <c r="C3" s="421"/>
      <c r="D3" s="421"/>
      <c r="E3" s="421"/>
      <c r="F3" s="64"/>
      <c r="G3" s="64"/>
      <c r="H3" s="64"/>
      <c r="I3" s="64"/>
      <c r="J3" s="64"/>
      <c r="K3" s="64"/>
    </row>
    <row r="4" spans="1:11" ht="12.75">
      <c r="A4" s="425"/>
      <c r="B4" s="425"/>
      <c r="C4" s="425"/>
      <c r="D4" s="425"/>
      <c r="E4" s="425"/>
      <c r="F4" s="65"/>
      <c r="G4" s="65"/>
      <c r="H4" s="65"/>
      <c r="I4" s="65"/>
      <c r="J4" s="65"/>
      <c r="K4" s="65"/>
    </row>
    <row r="5" spans="1:8" ht="13.5" thickBot="1">
      <c r="A5" s="426"/>
      <c r="B5" s="426"/>
      <c r="C5" s="426"/>
      <c r="D5" s="426"/>
      <c r="E5" s="426"/>
      <c r="F5" s="62"/>
      <c r="G5" s="62"/>
      <c r="H5" s="62"/>
    </row>
    <row r="6" spans="1:11" ht="12.75">
      <c r="A6" s="80"/>
      <c r="B6" s="85"/>
      <c r="C6" s="85" t="s">
        <v>174</v>
      </c>
      <c r="D6" s="91" t="s">
        <v>175</v>
      </c>
      <c r="E6" s="85" t="s">
        <v>176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4"/>
      <c r="D7" s="153"/>
      <c r="E7" s="154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4">
        <f>C10</f>
        <v>63000</v>
      </c>
      <c r="D8" s="154">
        <f>D10</f>
        <v>67000</v>
      </c>
      <c r="E8" s="154">
        <f>E10</f>
        <v>72000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6"/>
      <c r="D9" s="155"/>
      <c r="E9" s="156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4">
        <f>C24</f>
        <v>63000</v>
      </c>
      <c r="D10" s="154">
        <f>D24</f>
        <v>67000</v>
      </c>
      <c r="E10" s="154">
        <f>E24</f>
        <v>72000</v>
      </c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4"/>
      <c r="D11" s="153"/>
      <c r="E11" s="154"/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4"/>
      <c r="D12" s="153"/>
      <c r="E12" s="154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4"/>
      <c r="D13" s="153"/>
      <c r="E13" s="154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8"/>
      <c r="D14" s="157"/>
      <c r="E14" s="158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8"/>
      <c r="D15" s="157"/>
      <c r="E15" s="158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8"/>
      <c r="D16" s="157"/>
      <c r="E16" s="158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4"/>
      <c r="D17" s="153"/>
      <c r="E17" s="154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4"/>
      <c r="D18" s="153"/>
      <c r="E18" s="154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6"/>
      <c r="D19" s="155"/>
      <c r="E19" s="156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6"/>
      <c r="D20" s="155"/>
      <c r="E20" s="156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4"/>
      <c r="D21" s="153"/>
      <c r="E21" s="154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4"/>
      <c r="D22" s="153"/>
      <c r="E22" s="154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4"/>
      <c r="D23" s="153"/>
      <c r="E23" s="154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4">
        <f>C121</f>
        <v>63000</v>
      </c>
      <c r="D24" s="153">
        <f>D121</f>
        <v>67000</v>
      </c>
      <c r="E24" s="154">
        <f>E121</f>
        <v>72000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60"/>
      <c r="D25" s="159"/>
      <c r="E25" s="160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2"/>
      <c r="D27" s="113"/>
      <c r="E27" s="113"/>
    </row>
    <row r="28" spans="1:5" ht="12.75">
      <c r="A28" s="2" t="s">
        <v>2</v>
      </c>
      <c r="B28" s="2" t="s">
        <v>192</v>
      </c>
      <c r="C28" s="112"/>
      <c r="D28" s="113"/>
      <c r="E28" s="113"/>
    </row>
    <row r="29" spans="1:5" ht="12.75">
      <c r="A29" s="2" t="s">
        <v>3</v>
      </c>
      <c r="B29" s="2" t="s">
        <v>193</v>
      </c>
      <c r="C29" s="112"/>
      <c r="D29" s="113"/>
      <c r="E29" s="113"/>
    </row>
    <row r="30" spans="1:5" ht="12.75">
      <c r="A30" s="2" t="s">
        <v>203</v>
      </c>
      <c r="B30" s="92" t="s">
        <v>204</v>
      </c>
      <c r="C30" s="112"/>
      <c r="D30" s="113"/>
      <c r="E30" s="113"/>
    </row>
    <row r="31" spans="1:5" ht="12.75">
      <c r="A31" s="2" t="s">
        <v>4</v>
      </c>
      <c r="B31" s="2">
        <v>611</v>
      </c>
      <c r="C31" s="112"/>
      <c r="D31" s="113"/>
      <c r="E31" s="113"/>
    </row>
    <row r="32" spans="1:5" ht="13.5" thickBot="1">
      <c r="A32" s="3" t="s">
        <v>5</v>
      </c>
      <c r="B32" s="3">
        <v>706</v>
      </c>
      <c r="C32" s="112"/>
      <c r="D32" s="113"/>
      <c r="E32" s="114" t="s">
        <v>7</v>
      </c>
    </row>
    <row r="33" spans="1:5" ht="15" customHeight="1">
      <c r="A33" s="434" t="s">
        <v>196</v>
      </c>
      <c r="B33" s="294"/>
      <c r="C33" s="422">
        <v>2012</v>
      </c>
      <c r="D33" s="422">
        <v>2013</v>
      </c>
      <c r="E33" s="422">
        <v>2014</v>
      </c>
    </row>
    <row r="34" spans="1:5" ht="15" customHeight="1">
      <c r="A34" s="435"/>
      <c r="B34" s="93" t="s">
        <v>205</v>
      </c>
      <c r="C34" s="423"/>
      <c r="D34" s="423"/>
      <c r="E34" s="423"/>
    </row>
    <row r="35" spans="1:5" ht="15.75" customHeight="1" thickBot="1">
      <c r="A35" s="436"/>
      <c r="B35" s="295"/>
      <c r="C35" s="424"/>
      <c r="D35" s="424"/>
      <c r="E35" s="424"/>
    </row>
    <row r="36" spans="1:5" ht="15.75" customHeight="1" thickBot="1">
      <c r="A36" s="4" t="s">
        <v>8</v>
      </c>
      <c r="B36" s="94" t="s">
        <v>206</v>
      </c>
      <c r="C36" s="115">
        <f>C37+C43+C49</f>
        <v>0</v>
      </c>
      <c r="D36" s="115">
        <f>D37+D43+D49</f>
        <v>0</v>
      </c>
      <c r="E36" s="115">
        <f>E37+E43+E49</f>
        <v>0</v>
      </c>
    </row>
    <row r="37" spans="1:5" ht="13.5" customHeight="1">
      <c r="A37" s="5" t="s">
        <v>9</v>
      </c>
      <c r="B37" s="95" t="s">
        <v>207</v>
      </c>
      <c r="C37" s="116">
        <f>C38+C39+C40+C41+C42</f>
        <v>0</v>
      </c>
      <c r="D37" s="116">
        <f>D38+D39+D40+D41+D42</f>
        <v>0</v>
      </c>
      <c r="E37" s="116">
        <f>E38+E39+E40+E41+E42</f>
        <v>0</v>
      </c>
    </row>
    <row r="38" spans="1:5" ht="12.75" customHeight="1">
      <c r="A38" s="6" t="s">
        <v>10</v>
      </c>
      <c r="B38" s="296" t="s">
        <v>208</v>
      </c>
      <c r="C38" s="17"/>
      <c r="D38" s="117"/>
      <c r="E38" s="117"/>
    </row>
    <row r="39" spans="1:5" ht="12.75" customHeight="1">
      <c r="A39" s="6" t="s">
        <v>12</v>
      </c>
      <c r="B39" s="296" t="s">
        <v>209</v>
      </c>
      <c r="C39" s="17"/>
      <c r="D39" s="117"/>
      <c r="E39" s="117"/>
    </row>
    <row r="40" spans="1:5" ht="21" customHeight="1">
      <c r="A40" s="7" t="s">
        <v>14</v>
      </c>
      <c r="B40" s="96" t="s">
        <v>210</v>
      </c>
      <c r="C40" s="17"/>
      <c r="D40" s="117"/>
      <c r="E40" s="117"/>
    </row>
    <row r="41" spans="1:5" ht="21" customHeight="1">
      <c r="A41" s="7" t="s">
        <v>16</v>
      </c>
      <c r="B41" s="96" t="s">
        <v>211</v>
      </c>
      <c r="C41" s="17"/>
      <c r="D41" s="117"/>
      <c r="E41" s="117"/>
    </row>
    <row r="42" spans="1:5" ht="21" customHeight="1">
      <c r="A42" s="7" t="s">
        <v>18</v>
      </c>
      <c r="B42" s="96" t="s">
        <v>212</v>
      </c>
      <c r="C42" s="17"/>
      <c r="D42" s="117"/>
      <c r="E42" s="117"/>
    </row>
    <row r="43" spans="1:5" ht="12" customHeight="1">
      <c r="A43" s="8" t="s">
        <v>20</v>
      </c>
      <c r="B43" s="20" t="s">
        <v>213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7" t="s">
        <v>214</v>
      </c>
      <c r="C44" s="17"/>
      <c r="D44" s="17"/>
      <c r="E44" s="17"/>
    </row>
    <row r="45" spans="1:5" ht="12" customHeight="1">
      <c r="A45" s="10" t="s">
        <v>23</v>
      </c>
      <c r="B45" s="98" t="s">
        <v>215</v>
      </c>
      <c r="C45" s="17"/>
      <c r="D45" s="117"/>
      <c r="E45" s="117"/>
    </row>
    <row r="46" spans="1:5" ht="12" customHeight="1">
      <c r="A46" s="9" t="s">
        <v>25</v>
      </c>
      <c r="B46" s="97" t="s">
        <v>216</v>
      </c>
      <c r="C46" s="17"/>
      <c r="D46" s="117"/>
      <c r="E46" s="117"/>
    </row>
    <row r="47" spans="1:5" ht="12" customHeight="1">
      <c r="A47" s="9" t="s">
        <v>27</v>
      </c>
      <c r="B47" s="97" t="s">
        <v>217</v>
      </c>
      <c r="C47" s="17"/>
      <c r="D47" s="117"/>
      <c r="E47" s="117"/>
    </row>
    <row r="48" spans="1:5" ht="12" customHeight="1">
      <c r="A48" s="11" t="s">
        <v>29</v>
      </c>
      <c r="B48" s="98" t="s">
        <v>218</v>
      </c>
      <c r="C48" s="17"/>
      <c r="D48" s="117"/>
      <c r="E48" s="117"/>
    </row>
    <row r="49" spans="1:5" ht="11.25" customHeight="1">
      <c r="A49" s="8" t="s">
        <v>31</v>
      </c>
      <c r="B49" s="20" t="s">
        <v>219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7" t="s">
        <v>220</v>
      </c>
      <c r="C50" s="17"/>
      <c r="D50" s="117"/>
      <c r="E50" s="117"/>
    </row>
    <row r="51" spans="1:5" ht="19.5" customHeight="1">
      <c r="A51" s="7" t="s">
        <v>14</v>
      </c>
      <c r="B51" s="20" t="s">
        <v>221</v>
      </c>
      <c r="C51" s="17"/>
      <c r="D51" s="117"/>
      <c r="E51" s="117"/>
    </row>
    <row r="52" spans="1:5" ht="19.5" customHeight="1">
      <c r="A52" s="7" t="s">
        <v>16</v>
      </c>
      <c r="B52" s="20" t="s">
        <v>222</v>
      </c>
      <c r="C52" s="17"/>
      <c r="D52" s="117"/>
      <c r="E52" s="117"/>
    </row>
    <row r="53" spans="1:5" ht="19.5" customHeight="1" thickBot="1">
      <c r="A53" s="12" t="s">
        <v>35</v>
      </c>
      <c r="B53" s="93" t="s">
        <v>223</v>
      </c>
      <c r="C53" s="118"/>
      <c r="D53" s="119"/>
      <c r="E53" s="119"/>
    </row>
    <row r="54" spans="1:5" ht="12" customHeight="1" thickBot="1">
      <c r="A54" s="13" t="s">
        <v>37</v>
      </c>
      <c r="B54" s="99" t="s">
        <v>224</v>
      </c>
      <c r="C54" s="115">
        <f>C55+C58+C61+C66+C78</f>
        <v>0</v>
      </c>
      <c r="D54" s="120">
        <f>D55+D58+D61+D66+D78</f>
        <v>0</v>
      </c>
      <c r="E54" s="115">
        <f>E55+E58+E61+E66+E78</f>
        <v>0</v>
      </c>
    </row>
    <row r="55" spans="1:5" ht="12" customHeight="1">
      <c r="A55" s="5" t="s">
        <v>38</v>
      </c>
      <c r="B55" s="100" t="s">
        <v>225</v>
      </c>
      <c r="C55" s="116">
        <f>C56+C57</f>
        <v>0</v>
      </c>
      <c r="D55" s="121">
        <f>D56+D57</f>
        <v>0</v>
      </c>
      <c r="E55" s="116">
        <f>E56+E57</f>
        <v>0</v>
      </c>
    </row>
    <row r="56" spans="1:5" ht="12" customHeight="1">
      <c r="A56" s="14" t="s">
        <v>39</v>
      </c>
      <c r="B56" s="101" t="s">
        <v>226</v>
      </c>
      <c r="C56" s="122"/>
      <c r="D56" s="22"/>
      <c r="E56" s="17"/>
    </row>
    <row r="57" spans="1:5" ht="21" customHeight="1">
      <c r="A57" s="15" t="s">
        <v>40</v>
      </c>
      <c r="B57" s="16" t="s">
        <v>227</v>
      </c>
      <c r="C57" s="17"/>
      <c r="D57" s="22"/>
      <c r="E57" s="17"/>
    </row>
    <row r="58" spans="1:5" ht="12" customHeight="1">
      <c r="A58" s="5" t="s">
        <v>42</v>
      </c>
      <c r="B58" s="100" t="s">
        <v>228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1" t="s">
        <v>229</v>
      </c>
      <c r="C59" s="17"/>
      <c r="D59" s="22"/>
      <c r="E59" s="17"/>
    </row>
    <row r="60" spans="1:5" ht="12" customHeight="1">
      <c r="A60" s="18" t="s">
        <v>45</v>
      </c>
      <c r="B60" s="102" t="s">
        <v>230</v>
      </c>
      <c r="C60" s="17"/>
      <c r="D60" s="22"/>
      <c r="E60" s="17"/>
    </row>
    <row r="61" spans="1:5" ht="12" customHeight="1">
      <c r="A61" s="8" t="s">
        <v>47</v>
      </c>
      <c r="B61" s="16" t="s">
        <v>231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7" t="s">
        <v>232</v>
      </c>
      <c r="C62" s="17"/>
      <c r="D62" s="123"/>
      <c r="E62" s="117"/>
    </row>
    <row r="63" spans="1:5" ht="12" customHeight="1">
      <c r="A63" s="6" t="s">
        <v>50</v>
      </c>
      <c r="B63" s="297" t="s">
        <v>233</v>
      </c>
      <c r="C63" s="17"/>
      <c r="D63" s="123"/>
      <c r="E63" s="117"/>
    </row>
    <row r="64" spans="1:5" ht="12" customHeight="1">
      <c r="A64" s="6" t="s">
        <v>52</v>
      </c>
      <c r="B64" s="297" t="s">
        <v>234</v>
      </c>
      <c r="C64" s="17"/>
      <c r="D64" s="123"/>
      <c r="E64" s="117"/>
    </row>
    <row r="65" spans="1:5" ht="12" customHeight="1">
      <c r="A65" s="6" t="s">
        <v>54</v>
      </c>
      <c r="B65" s="297" t="s">
        <v>235</v>
      </c>
      <c r="C65" s="17"/>
      <c r="D65" s="123"/>
      <c r="E65" s="117"/>
    </row>
    <row r="66" spans="1:5" ht="12" customHeight="1">
      <c r="A66" s="8" t="s">
        <v>56</v>
      </c>
      <c r="B66" s="16" t="s">
        <v>236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237</v>
      </c>
      <c r="C67" s="17"/>
      <c r="D67" s="22"/>
      <c r="E67" s="17"/>
    </row>
    <row r="68" spans="1:5" ht="12" customHeight="1">
      <c r="A68" s="8" t="s">
        <v>59</v>
      </c>
      <c r="B68" s="16" t="s">
        <v>238</v>
      </c>
      <c r="C68" s="17"/>
      <c r="D68" s="22"/>
      <c r="E68" s="17"/>
    </row>
    <row r="69" spans="1:5" ht="12" customHeight="1">
      <c r="A69" s="20" t="s">
        <v>61</v>
      </c>
      <c r="B69" s="16" t="s">
        <v>239</v>
      </c>
      <c r="C69" s="17"/>
      <c r="D69" s="22"/>
      <c r="E69" s="17"/>
    </row>
    <row r="70" spans="1:5" ht="12" customHeight="1">
      <c r="A70" s="8" t="s">
        <v>63</v>
      </c>
      <c r="B70" s="16" t="s">
        <v>240</v>
      </c>
      <c r="C70" s="17"/>
      <c r="D70" s="22"/>
      <c r="E70" s="17"/>
    </row>
    <row r="71" spans="1:5" ht="12" customHeight="1">
      <c r="A71" s="8" t="s">
        <v>65</v>
      </c>
      <c r="B71" s="16" t="s">
        <v>241</v>
      </c>
      <c r="C71" s="17"/>
      <c r="D71" s="123"/>
      <c r="E71" s="117"/>
    </row>
    <row r="72" spans="1:5" ht="12" customHeight="1">
      <c r="A72" s="21" t="s">
        <v>67</v>
      </c>
      <c r="B72" s="16" t="s">
        <v>242</v>
      </c>
      <c r="C72" s="17"/>
      <c r="D72" s="124"/>
      <c r="E72" s="125"/>
    </row>
    <row r="73" spans="1:5" ht="12" customHeight="1">
      <c r="A73" s="21" t="s">
        <v>69</v>
      </c>
      <c r="B73" s="16" t="s">
        <v>243</v>
      </c>
      <c r="C73" s="17"/>
      <c r="D73" s="22"/>
      <c r="E73" s="17"/>
    </row>
    <row r="74" spans="1:5" ht="12" customHeight="1">
      <c r="A74" s="23" t="s">
        <v>71</v>
      </c>
      <c r="B74" s="16" t="s">
        <v>244</v>
      </c>
      <c r="C74" s="17"/>
      <c r="D74" s="22"/>
      <c r="E74" s="17"/>
    </row>
    <row r="75" spans="1:5" ht="12" customHeight="1">
      <c r="A75" s="24" t="s">
        <v>73</v>
      </c>
      <c r="B75" s="298" t="s">
        <v>245</v>
      </c>
      <c r="C75" s="17"/>
      <c r="D75" s="22"/>
      <c r="E75" s="17"/>
    </row>
    <row r="76" spans="1:5" ht="21" customHeight="1">
      <c r="A76" s="24" t="s">
        <v>75</v>
      </c>
      <c r="B76" s="299" t="s">
        <v>246</v>
      </c>
      <c r="C76" s="17"/>
      <c r="D76" s="22"/>
      <c r="E76" s="17"/>
    </row>
    <row r="77" spans="1:5" ht="21" customHeight="1">
      <c r="A77" s="24" t="s">
        <v>77</v>
      </c>
      <c r="B77" s="299" t="s">
        <v>247</v>
      </c>
      <c r="C77" s="17"/>
      <c r="D77" s="22"/>
      <c r="E77" s="17"/>
    </row>
    <row r="78" spans="1:5" ht="11.25" customHeight="1">
      <c r="A78" s="8" t="s">
        <v>79</v>
      </c>
      <c r="B78" s="103" t="s">
        <v>248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249</v>
      </c>
      <c r="C79" s="17"/>
      <c r="D79" s="123"/>
      <c r="E79" s="117"/>
    </row>
    <row r="80" spans="1:5" ht="11.25" customHeight="1">
      <c r="A80" s="19" t="s">
        <v>82</v>
      </c>
      <c r="B80" s="16" t="s">
        <v>250</v>
      </c>
      <c r="C80" s="17"/>
      <c r="D80" s="22"/>
      <c r="E80" s="17"/>
    </row>
    <row r="81" spans="1:5" ht="11.25" customHeight="1">
      <c r="A81" s="19" t="s">
        <v>84</v>
      </c>
      <c r="B81" s="16" t="s">
        <v>251</v>
      </c>
      <c r="C81" s="17"/>
      <c r="D81" s="123"/>
      <c r="E81" s="117"/>
    </row>
    <row r="82" spans="1:5" ht="11.25" customHeight="1">
      <c r="A82" s="25" t="s">
        <v>86</v>
      </c>
      <c r="B82" s="27" t="s">
        <v>252</v>
      </c>
      <c r="C82" s="17"/>
      <c r="D82" s="123"/>
      <c r="E82" s="117"/>
    </row>
    <row r="83" spans="1:5" ht="11.25" customHeight="1">
      <c r="A83" s="25" t="s">
        <v>88</v>
      </c>
      <c r="B83" s="27" t="s">
        <v>253</v>
      </c>
      <c r="C83" s="17"/>
      <c r="D83" s="123"/>
      <c r="E83" s="117"/>
    </row>
    <row r="84" spans="1:5" ht="11.25" customHeight="1">
      <c r="A84" s="26" t="s">
        <v>90</v>
      </c>
      <c r="B84" s="104" t="s">
        <v>254</v>
      </c>
      <c r="C84" s="17"/>
      <c r="D84" s="22"/>
      <c r="E84" s="17"/>
    </row>
    <row r="85" spans="1:5" ht="11.25" customHeight="1">
      <c r="A85" s="7" t="s">
        <v>92</v>
      </c>
      <c r="B85" s="27" t="s">
        <v>255</v>
      </c>
      <c r="C85" s="17"/>
      <c r="D85" s="123"/>
      <c r="E85" s="117"/>
    </row>
    <row r="86" spans="1:5" ht="18.75" customHeight="1">
      <c r="A86" s="28" t="s">
        <v>94</v>
      </c>
      <c r="B86" s="27" t="s">
        <v>256</v>
      </c>
      <c r="C86" s="17"/>
      <c r="D86" s="123"/>
      <c r="E86" s="117"/>
    </row>
    <row r="87" spans="1:5" ht="12.75" customHeight="1">
      <c r="A87" s="29" t="s">
        <v>96</v>
      </c>
      <c r="B87" s="298" t="s">
        <v>257</v>
      </c>
      <c r="C87" s="17"/>
      <c r="D87" s="123"/>
      <c r="E87" s="117"/>
    </row>
    <row r="88" spans="1:5" ht="12.75" customHeight="1">
      <c r="A88" s="29" t="s">
        <v>98</v>
      </c>
      <c r="B88" s="298" t="s">
        <v>258</v>
      </c>
      <c r="C88" s="17"/>
      <c r="D88" s="123"/>
      <c r="E88" s="117"/>
    </row>
    <row r="89" spans="1:5" ht="12.75" customHeight="1">
      <c r="A89" s="30" t="s">
        <v>100</v>
      </c>
      <c r="B89" s="298" t="s">
        <v>259</v>
      </c>
      <c r="C89" s="17"/>
      <c r="D89" s="123"/>
      <c r="E89" s="117"/>
    </row>
    <row r="90" spans="1:5" ht="12.75" customHeight="1">
      <c r="A90" s="29" t="s">
        <v>102</v>
      </c>
      <c r="B90" s="298" t="s">
        <v>260</v>
      </c>
      <c r="C90" s="17"/>
      <c r="D90" s="123"/>
      <c r="E90" s="117"/>
    </row>
    <row r="91" spans="1:5" ht="21" customHeight="1">
      <c r="A91" s="30" t="s">
        <v>104</v>
      </c>
      <c r="B91" s="298" t="s">
        <v>261</v>
      </c>
      <c r="C91" s="17"/>
      <c r="D91" s="123"/>
      <c r="E91" s="117"/>
    </row>
    <row r="92" spans="1:5" ht="21" customHeight="1">
      <c r="A92" s="31" t="s">
        <v>106</v>
      </c>
      <c r="B92" s="298" t="s">
        <v>262</v>
      </c>
      <c r="C92" s="17"/>
      <c r="D92" s="123"/>
      <c r="E92" s="117"/>
    </row>
    <row r="93" spans="1:5" ht="10.5" customHeight="1">
      <c r="A93" s="31" t="s">
        <v>73</v>
      </c>
      <c r="B93" s="298" t="s">
        <v>263</v>
      </c>
      <c r="C93" s="17"/>
      <c r="D93" s="123"/>
      <c r="E93" s="117"/>
    </row>
    <row r="94" spans="1:5" ht="10.5" customHeight="1">
      <c r="A94" s="31" t="s">
        <v>109</v>
      </c>
      <c r="B94" s="298" t="s">
        <v>264</v>
      </c>
      <c r="C94" s="17"/>
      <c r="D94" s="123"/>
      <c r="E94" s="117"/>
    </row>
    <row r="95" spans="1:5" ht="31.5" customHeight="1">
      <c r="A95" s="32" t="s">
        <v>111</v>
      </c>
      <c r="B95" s="300" t="s">
        <v>265</v>
      </c>
      <c r="C95" s="17"/>
      <c r="D95" s="123"/>
      <c r="E95" s="117"/>
    </row>
    <row r="96" spans="1:5" ht="20.25" customHeight="1">
      <c r="A96" s="32" t="s">
        <v>113</v>
      </c>
      <c r="B96" s="300" t="s">
        <v>266</v>
      </c>
      <c r="C96" s="17"/>
      <c r="D96" s="123"/>
      <c r="E96" s="117"/>
    </row>
    <row r="97" spans="1:5" ht="20.25" customHeight="1" thickBot="1">
      <c r="A97" s="32" t="s">
        <v>115</v>
      </c>
      <c r="B97" s="300" t="s">
        <v>267</v>
      </c>
      <c r="C97" s="17"/>
      <c r="D97" s="126"/>
      <c r="E97" s="118"/>
    </row>
    <row r="98" spans="1:5" ht="11.25" customHeight="1" thickBot="1">
      <c r="A98" s="13" t="s">
        <v>117</v>
      </c>
      <c r="B98" s="99" t="s">
        <v>268</v>
      </c>
      <c r="C98" s="115">
        <f>C99+C100+C101+C102</f>
        <v>0</v>
      </c>
      <c r="D98" s="120">
        <f>D99+D100+D101+D102</f>
        <v>0</v>
      </c>
      <c r="E98" s="115">
        <f>E99+E100+E101+E102</f>
        <v>0</v>
      </c>
    </row>
    <row r="99" spans="1:5" ht="11.25" customHeight="1">
      <c r="A99" s="33" t="s">
        <v>118</v>
      </c>
      <c r="B99" s="93" t="s">
        <v>269</v>
      </c>
      <c r="C99" s="116"/>
      <c r="D99" s="127"/>
      <c r="E99" s="128"/>
    </row>
    <row r="100" spans="1:5" ht="11.25" customHeight="1">
      <c r="A100" s="34" t="s">
        <v>120</v>
      </c>
      <c r="B100" s="20" t="s">
        <v>270</v>
      </c>
      <c r="C100" s="17"/>
      <c r="D100" s="129"/>
      <c r="E100" s="125"/>
    </row>
    <row r="101" spans="1:5" ht="11.25" customHeight="1">
      <c r="A101" s="33" t="s">
        <v>122</v>
      </c>
      <c r="B101" s="93" t="s">
        <v>271</v>
      </c>
      <c r="C101" s="118"/>
      <c r="D101" s="130"/>
      <c r="E101" s="131"/>
    </row>
    <row r="102" spans="1:5" ht="32.25" customHeight="1" thickBot="1">
      <c r="A102" s="35" t="s">
        <v>111</v>
      </c>
      <c r="B102" s="105" t="s">
        <v>272</v>
      </c>
      <c r="C102" s="132"/>
      <c r="D102" s="133"/>
      <c r="E102" s="119"/>
    </row>
    <row r="103" spans="1:5" ht="13.5" thickBot="1">
      <c r="A103" s="4" t="s">
        <v>125</v>
      </c>
      <c r="B103" s="106" t="s">
        <v>273</v>
      </c>
      <c r="C103" s="115">
        <f>C104+C109</f>
        <v>63000</v>
      </c>
      <c r="D103" s="134">
        <f>D104+D109</f>
        <v>67000</v>
      </c>
      <c r="E103" s="115">
        <f>E104+E109</f>
        <v>72000</v>
      </c>
    </row>
    <row r="104" spans="1:5" ht="12.75">
      <c r="A104" s="36" t="s">
        <v>126</v>
      </c>
      <c r="B104" s="42" t="s">
        <v>274</v>
      </c>
      <c r="C104" s="116">
        <f>C108+C107+C106+C105</f>
        <v>0</v>
      </c>
      <c r="D104" s="135">
        <f>D108+D107+D106+D105</f>
        <v>0</v>
      </c>
      <c r="E104" s="116">
        <f>E108+E107+E106+E105</f>
        <v>0</v>
      </c>
    </row>
    <row r="105" spans="1:5" ht="33.75" customHeight="1">
      <c r="A105" s="37" t="s">
        <v>127</v>
      </c>
      <c r="B105" s="42" t="s">
        <v>275</v>
      </c>
      <c r="C105" s="17"/>
      <c r="D105" s="136"/>
      <c r="E105" s="117"/>
    </row>
    <row r="106" spans="1:5" ht="23.25" customHeight="1">
      <c r="A106" s="37" t="s">
        <v>18</v>
      </c>
      <c r="B106" s="42" t="s">
        <v>276</v>
      </c>
      <c r="C106" s="17"/>
      <c r="D106" s="136"/>
      <c r="E106" s="117"/>
    </row>
    <row r="107" spans="1:5" ht="12" customHeight="1">
      <c r="A107" s="37" t="s">
        <v>130</v>
      </c>
      <c r="B107" s="42" t="s">
        <v>277</v>
      </c>
      <c r="C107" s="17"/>
      <c r="D107" s="136"/>
      <c r="E107" s="117"/>
    </row>
    <row r="108" spans="1:5" ht="12" customHeight="1">
      <c r="A108" s="38" t="s">
        <v>132</v>
      </c>
      <c r="B108" s="40" t="s">
        <v>278</v>
      </c>
      <c r="C108" s="17"/>
      <c r="D108" s="136"/>
      <c r="E108" s="117"/>
    </row>
    <row r="109" spans="1:5" ht="12" customHeight="1">
      <c r="A109" s="38" t="s">
        <v>134</v>
      </c>
      <c r="B109" s="40" t="s">
        <v>279</v>
      </c>
      <c r="C109" s="17">
        <f>C112+C113+C115+C116+C117+C118+C120+C119+C111+C110+C114</f>
        <v>63000</v>
      </c>
      <c r="D109" s="22">
        <f>D112+D113+D115+D116+D117+D118+D120+D119+D111+D110+D114</f>
        <v>67000</v>
      </c>
      <c r="E109" s="137">
        <f>E112+E113+E115+E116+E117+E118+E120+E119+E111+E110+E114</f>
        <v>72000</v>
      </c>
    </row>
    <row r="110" spans="1:5" ht="32.25" customHeight="1">
      <c r="A110" s="37" t="s">
        <v>127</v>
      </c>
      <c r="B110" s="40" t="s">
        <v>280</v>
      </c>
      <c r="C110" s="17">
        <v>63000</v>
      </c>
      <c r="D110" s="136">
        <v>67000</v>
      </c>
      <c r="E110" s="117">
        <v>72000</v>
      </c>
    </row>
    <row r="111" spans="1:5" ht="21.75" customHeight="1">
      <c r="A111" s="37" t="s">
        <v>18</v>
      </c>
      <c r="B111" s="40" t="s">
        <v>281</v>
      </c>
      <c r="C111" s="17"/>
      <c r="D111" s="136"/>
      <c r="E111" s="117"/>
    </row>
    <row r="112" spans="1:5" ht="11.25" customHeight="1">
      <c r="A112" s="39" t="s">
        <v>137</v>
      </c>
      <c r="B112" s="40" t="s">
        <v>282</v>
      </c>
      <c r="C112" s="17"/>
      <c r="D112" s="136"/>
      <c r="E112" s="117"/>
    </row>
    <row r="113" spans="1:5" ht="11.25" customHeight="1">
      <c r="A113" s="41" t="s">
        <v>139</v>
      </c>
      <c r="B113" s="42" t="s">
        <v>283</v>
      </c>
      <c r="C113" s="17"/>
      <c r="D113" s="136"/>
      <c r="E113" s="117"/>
    </row>
    <row r="114" spans="1:5" ht="33.75" customHeight="1">
      <c r="A114" s="43" t="s">
        <v>141</v>
      </c>
      <c r="B114" s="42" t="s">
        <v>284</v>
      </c>
      <c r="C114" s="17"/>
      <c r="D114" s="136"/>
      <c r="E114" s="117"/>
    </row>
    <row r="115" spans="1:5" ht="12" customHeight="1">
      <c r="A115" s="38" t="s">
        <v>143</v>
      </c>
      <c r="B115" s="40" t="s">
        <v>285</v>
      </c>
      <c r="C115" s="17"/>
      <c r="D115" s="136"/>
      <c r="E115" s="117"/>
    </row>
    <row r="116" spans="1:5" ht="12" customHeight="1">
      <c r="A116" s="38" t="s">
        <v>145</v>
      </c>
      <c r="B116" s="40" t="s">
        <v>286</v>
      </c>
      <c r="C116" s="17"/>
      <c r="D116" s="136"/>
      <c r="E116" s="117"/>
    </row>
    <row r="117" spans="1:5" ht="12" customHeight="1">
      <c r="A117" s="38" t="s">
        <v>147</v>
      </c>
      <c r="B117" s="40" t="s">
        <v>287</v>
      </c>
      <c r="C117" s="17"/>
      <c r="D117" s="138"/>
      <c r="E117" s="122"/>
    </row>
    <row r="118" spans="1:5" ht="12" customHeight="1">
      <c r="A118" s="38" t="s">
        <v>149</v>
      </c>
      <c r="B118" s="40" t="s">
        <v>288</v>
      </c>
      <c r="C118" s="17"/>
      <c r="D118" s="138"/>
      <c r="E118" s="122"/>
    </row>
    <row r="119" spans="1:5" ht="45" customHeight="1">
      <c r="A119" s="43" t="s">
        <v>151</v>
      </c>
      <c r="B119" s="40" t="s">
        <v>289</v>
      </c>
      <c r="C119" s="17"/>
      <c r="D119" s="138"/>
      <c r="E119" s="122"/>
    </row>
    <row r="120" spans="1:5" ht="12.75" customHeight="1" thickBot="1">
      <c r="A120" s="33" t="s">
        <v>153</v>
      </c>
      <c r="B120" s="54" t="s">
        <v>290</v>
      </c>
      <c r="C120" s="118"/>
      <c r="D120" s="139"/>
      <c r="E120" s="119"/>
    </row>
    <row r="121" spans="1:5" ht="13.5" thickBot="1">
      <c r="A121" s="45" t="s">
        <v>155</v>
      </c>
      <c r="B121" s="107"/>
      <c r="C121" s="140">
        <f>C36+C54+C98+C103</f>
        <v>63000</v>
      </c>
      <c r="D121" s="141">
        <f>D36+D54+D98+D103</f>
        <v>67000</v>
      </c>
      <c r="E121" s="140">
        <f>E36+E54+E98+E103</f>
        <v>72000</v>
      </c>
    </row>
    <row r="122" spans="1:3" ht="12.75">
      <c r="A122" s="46"/>
      <c r="B122" s="108"/>
      <c r="C122" s="142"/>
    </row>
    <row r="123" spans="1:3" ht="12.75">
      <c r="A123" s="47"/>
      <c r="B123" s="79"/>
      <c r="C123" s="143"/>
    </row>
    <row r="124" spans="1:3" ht="12.75">
      <c r="A124" s="49"/>
      <c r="B124" s="79"/>
      <c r="C124" s="144"/>
    </row>
    <row r="125" spans="1:3" ht="12.75">
      <c r="A125" s="49"/>
      <c r="B125" s="430"/>
      <c r="C125" s="430"/>
    </row>
    <row r="126" spans="1:3" ht="31.5" customHeight="1">
      <c r="A126" s="48"/>
      <c r="B126" s="79"/>
      <c r="C126" s="144"/>
    </row>
    <row r="127" spans="1:3" ht="12.75">
      <c r="A127" s="48"/>
      <c r="B127" s="79"/>
      <c r="C127" s="144"/>
    </row>
    <row r="128" spans="1:3" ht="12.75">
      <c r="A128" s="48"/>
      <c r="B128" s="79"/>
      <c r="C128" s="144"/>
    </row>
    <row r="129" spans="1:3" ht="12.75">
      <c r="A129" s="50"/>
      <c r="B129" s="431"/>
      <c r="C129" s="431"/>
    </row>
    <row r="130" spans="1:11" s="111" customFormat="1" ht="12.75">
      <c r="A130" s="51"/>
      <c r="B130" s="54"/>
      <c r="C130" s="55"/>
      <c r="D130" s="145"/>
      <c r="F130" s="1"/>
      <c r="G130" s="1"/>
      <c r="H130" s="1"/>
      <c r="I130" s="1"/>
      <c r="J130" s="1"/>
      <c r="K130" s="1"/>
    </row>
    <row r="131" spans="1:11" s="111" customFormat="1" ht="12.75">
      <c r="A131" s="51"/>
      <c r="B131" s="54"/>
      <c r="C131" s="55"/>
      <c r="D131" s="145"/>
      <c r="F131" s="1"/>
      <c r="G131" s="1"/>
      <c r="H131" s="1"/>
      <c r="I131" s="1"/>
      <c r="J131" s="1"/>
      <c r="K131" s="1"/>
    </row>
    <row r="132" spans="1:11" s="111" customFormat="1" ht="35.25" customHeight="1">
      <c r="A132" s="53"/>
      <c r="B132" s="54"/>
      <c r="C132" s="55"/>
      <c r="D132" s="145"/>
      <c r="F132" s="1"/>
      <c r="G132" s="1"/>
      <c r="H132" s="1"/>
      <c r="I132" s="1"/>
      <c r="J132" s="1"/>
      <c r="K132" s="1"/>
    </row>
    <row r="133" spans="1:11" s="111" customFormat="1" ht="12.75">
      <c r="A133" s="44"/>
      <c r="B133" s="54"/>
      <c r="C133" s="55"/>
      <c r="D133" s="145"/>
      <c r="F133" s="1"/>
      <c r="G133" s="1"/>
      <c r="H133" s="1"/>
      <c r="I133" s="1"/>
      <c r="J133" s="1"/>
      <c r="K133" s="1"/>
    </row>
    <row r="134" spans="1:11" s="111" customFormat="1" ht="12.75">
      <c r="A134" s="56"/>
      <c r="B134" s="109"/>
      <c r="C134" s="146"/>
      <c r="D134" s="145"/>
      <c r="F134" s="1"/>
      <c r="G134" s="1"/>
      <c r="H134" s="1"/>
      <c r="I134" s="1"/>
      <c r="J134" s="1"/>
      <c r="K134" s="1"/>
    </row>
    <row r="135" spans="1:11" s="111" customFormat="1" ht="12.75">
      <c r="A135" s="57"/>
      <c r="B135" s="110"/>
      <c r="C135" s="147"/>
      <c r="D135" s="145"/>
      <c r="F135" s="1"/>
      <c r="G135" s="1"/>
      <c r="H135" s="1"/>
      <c r="I135" s="1"/>
      <c r="J135" s="1"/>
      <c r="K135" s="1"/>
    </row>
    <row r="136" spans="1:11" s="111" customFormat="1" ht="12.75">
      <c r="A136" s="59"/>
      <c r="B136" s="110"/>
      <c r="C136" s="148"/>
      <c r="D136" s="145"/>
      <c r="F136" s="1"/>
      <c r="G136" s="1"/>
      <c r="H136" s="1"/>
      <c r="I136" s="1"/>
      <c r="J136" s="1"/>
      <c r="K136" s="1"/>
    </row>
    <row r="137" spans="1:11" s="111" customFormat="1" ht="12.75">
      <c r="A137" s="59"/>
      <c r="B137" s="432"/>
      <c r="C137" s="432"/>
      <c r="D137" s="145"/>
      <c r="F137" s="1"/>
      <c r="G137" s="1"/>
      <c r="H137" s="1"/>
      <c r="I137" s="1"/>
      <c r="J137" s="1"/>
      <c r="K137" s="1"/>
    </row>
    <row r="138" spans="1:11" s="111" customFormat="1" ht="12.75">
      <c r="A138" s="58"/>
      <c r="B138" s="110"/>
      <c r="C138" s="148"/>
      <c r="D138" s="145"/>
      <c r="F138" s="1"/>
      <c r="G138" s="1"/>
      <c r="H138" s="1"/>
      <c r="I138" s="1"/>
      <c r="J138" s="1"/>
      <c r="K138" s="1"/>
    </row>
    <row r="139" spans="1:11" s="111" customFormat="1" ht="12.75">
      <c r="A139" s="58"/>
      <c r="B139" s="110"/>
      <c r="C139" s="148"/>
      <c r="D139" s="145"/>
      <c r="F139" s="1"/>
      <c r="G139" s="1"/>
      <c r="H139" s="1"/>
      <c r="I139" s="1"/>
      <c r="J139" s="1"/>
      <c r="K139" s="1"/>
    </row>
    <row r="140" spans="1:11" s="111" customFormat="1" ht="12.75">
      <c r="A140" s="58"/>
      <c r="B140" s="110"/>
      <c r="C140" s="148"/>
      <c r="D140" s="145"/>
      <c r="F140" s="1"/>
      <c r="G140" s="1"/>
      <c r="H140" s="1"/>
      <c r="I140" s="1"/>
      <c r="J140" s="1"/>
      <c r="K140" s="1"/>
    </row>
    <row r="141" spans="1:11" s="111" customFormat="1" ht="12.75">
      <c r="A141" s="60"/>
      <c r="B141" s="433"/>
      <c r="C141" s="433"/>
      <c r="D141" s="145"/>
      <c r="F141" s="1"/>
      <c r="G141" s="1"/>
      <c r="H141" s="1"/>
      <c r="I141" s="1"/>
      <c r="J141" s="1"/>
      <c r="K141" s="1"/>
    </row>
    <row r="142" spans="1:11" s="111" customFormat="1" ht="12.75">
      <c r="A142" s="58"/>
      <c r="B142" s="110"/>
      <c r="C142" s="148"/>
      <c r="D142" s="145"/>
      <c r="F142" s="1"/>
      <c r="G142" s="1"/>
      <c r="H142" s="1"/>
      <c r="I142" s="1"/>
      <c r="J142" s="1"/>
      <c r="K142" s="1"/>
    </row>
    <row r="143" spans="1:11" s="111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1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1" customFormat="1" ht="12.75">
      <c r="A145" s="61"/>
      <c r="F145" s="1"/>
      <c r="G145" s="1"/>
      <c r="H145" s="1"/>
      <c r="I145" s="1"/>
      <c r="J145" s="1"/>
      <c r="K145" s="1"/>
    </row>
    <row r="146" spans="1:11" s="111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9" r:id="rId1"/>
  <rowBreaks count="1" manualBreakCount="1">
    <brk id="12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46"/>
  <sheetViews>
    <sheetView view="pageBreakPreview" zoomScaleSheetLayoutView="100" zoomScalePageLayoutView="0" workbookViewId="0" topLeftCell="A104">
      <selection activeCell="H119" sqref="H119"/>
    </sheetView>
  </sheetViews>
  <sheetFormatPr defaultColWidth="9.140625" defaultRowHeight="15"/>
  <cols>
    <col min="1" max="1" width="51.140625" style="1" customWidth="1"/>
    <col min="2" max="2" width="8.00390625" style="111" customWidth="1"/>
    <col min="3" max="3" width="12.140625" style="111" customWidth="1"/>
    <col min="4" max="4" width="9.421875" style="111" customWidth="1"/>
    <col min="5" max="5" width="10.140625" style="111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20" t="s">
        <v>156</v>
      </c>
      <c r="B2" s="420"/>
      <c r="C2" s="420"/>
      <c r="D2" s="420"/>
      <c r="E2" s="420"/>
      <c r="F2" s="63"/>
      <c r="G2" s="63"/>
      <c r="H2" s="63"/>
      <c r="I2" s="63"/>
      <c r="J2" s="63"/>
      <c r="K2" s="63"/>
    </row>
    <row r="3" spans="1:11" ht="12.75" customHeight="1">
      <c r="A3" s="421" t="s">
        <v>0</v>
      </c>
      <c r="B3" s="421"/>
      <c r="C3" s="421"/>
      <c r="D3" s="421"/>
      <c r="E3" s="421"/>
      <c r="F3" s="64"/>
      <c r="G3" s="64"/>
      <c r="H3" s="64"/>
      <c r="I3" s="64"/>
      <c r="J3" s="64"/>
      <c r="K3" s="64"/>
    </row>
    <row r="4" spans="1:11" ht="12.75">
      <c r="A4" s="425"/>
      <c r="B4" s="425"/>
      <c r="C4" s="425"/>
      <c r="D4" s="425"/>
      <c r="E4" s="425"/>
      <c r="F4" s="65"/>
      <c r="G4" s="65"/>
      <c r="H4" s="65"/>
      <c r="I4" s="65"/>
      <c r="J4" s="65"/>
      <c r="K4" s="65"/>
    </row>
    <row r="5" spans="1:8" ht="13.5" thickBot="1">
      <c r="A5" s="426"/>
      <c r="B5" s="426"/>
      <c r="C5" s="426"/>
      <c r="D5" s="426"/>
      <c r="E5" s="426"/>
      <c r="F5" s="62"/>
      <c r="G5" s="62"/>
      <c r="H5" s="62"/>
    </row>
    <row r="6" spans="1:11" ht="12.75">
      <c r="A6" s="80"/>
      <c r="B6" s="85"/>
      <c r="C6" s="85" t="s">
        <v>174</v>
      </c>
      <c r="D6" s="91" t="s">
        <v>175</v>
      </c>
      <c r="E6" s="85" t="s">
        <v>176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4"/>
      <c r="D7" s="153"/>
      <c r="E7" s="154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4">
        <f>C10+C11+C17</f>
        <v>1054416</v>
      </c>
      <c r="D8" s="154">
        <f>D10+D11+D17</f>
        <v>221000</v>
      </c>
      <c r="E8" s="154">
        <f>E10+E11+E17</f>
        <v>185000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6"/>
      <c r="D9" s="155"/>
      <c r="E9" s="156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4"/>
      <c r="D10" s="153"/>
      <c r="E10" s="154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4">
        <f>' доу инвал 612 дс12'!C11+'ХМАО НШЮ иннов.612дс12'!C11+' ХМАО НШЮ компл.безоп.612дс12'!C11+' Бюджет НШЮ доу инновац 612дс12'!C11+' Бюджет НШЮ доу  компл.бездс12 '!C11+' Бюджет энергосб. доу 612дс12'!C11+'Бюджет пожарка доу12 612'!C11</f>
        <v>1054416</v>
      </c>
      <c r="D11" s="154">
        <f>' доу инвал 612 дс12'!D11+'ХМАО НШЮ иннов.612дс12'!D11+' ХМАО НШЮ компл.безоп.612дс12'!D11+' Бюджет НШЮ доу инновац 612дс12'!D11+' Бюджет НШЮ доу  компл.бездс12 '!D11+' Бюджет энергосб. доу 612дс12'!D11+'Бюджет пожарка доу12 612'!D11</f>
        <v>221000</v>
      </c>
      <c r="E11" s="154">
        <f>' доу инвал 612 дс12'!E11+'ХМАО НШЮ иннов.612дс12'!E11+' ХМАО НШЮ компл.безоп.612дс12'!E11+' Бюджет НШЮ доу инновац 612дс12'!E11+' Бюджет НШЮ доу  компл.бездс12 '!E11+' Бюджет энергосб. доу 612дс12'!E11+'Бюджет пожарка доу12 612'!E11</f>
        <v>185000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4"/>
      <c r="D12" s="153"/>
      <c r="E12" s="154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4"/>
      <c r="D13" s="153"/>
      <c r="E13" s="154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8"/>
      <c r="D14" s="157"/>
      <c r="E14" s="158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8"/>
      <c r="D15" s="157"/>
      <c r="E15" s="158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4"/>
      <c r="D16" s="153"/>
      <c r="E16" s="154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4">
        <f>C19+C20</f>
        <v>0</v>
      </c>
      <c r="D17" s="154">
        <f>D19+D20</f>
        <v>0</v>
      </c>
      <c r="E17" s="154">
        <f>E19+E20</f>
        <v>0</v>
      </c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4"/>
      <c r="D18" s="153"/>
      <c r="E18" s="154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6"/>
      <c r="D19" s="155"/>
      <c r="E19" s="156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6"/>
      <c r="D20" s="155"/>
      <c r="E20" s="156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4"/>
      <c r="D21" s="153"/>
      <c r="E21" s="154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4"/>
      <c r="D22" s="153"/>
      <c r="E22" s="154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4"/>
      <c r="D23" s="153"/>
      <c r="E23" s="154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4">
        <f>C121</f>
        <v>2054416</v>
      </c>
      <c r="D24" s="153">
        <f>D121</f>
        <v>221000</v>
      </c>
      <c r="E24" s="154">
        <f>E121</f>
        <v>185000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60"/>
      <c r="D25" s="159"/>
      <c r="E25" s="160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92">
        <v>231</v>
      </c>
      <c r="C27" s="112"/>
      <c r="D27" s="113"/>
      <c r="E27" s="113"/>
    </row>
    <row r="28" spans="1:5" ht="12.75">
      <c r="A28" s="2" t="s">
        <v>2</v>
      </c>
      <c r="B28" s="92" t="s">
        <v>192</v>
      </c>
      <c r="C28" s="112"/>
      <c r="D28" s="113"/>
      <c r="E28" s="113"/>
    </row>
    <row r="29" spans="1:5" ht="12.75">
      <c r="A29" s="2" t="s">
        <v>3</v>
      </c>
      <c r="B29" s="92" t="s">
        <v>177</v>
      </c>
      <c r="C29" s="112"/>
      <c r="D29" s="113"/>
      <c r="E29" s="113"/>
    </row>
    <row r="30" spans="1:5" ht="12.75">
      <c r="A30" s="2" t="s">
        <v>203</v>
      </c>
      <c r="B30" s="92" t="s">
        <v>204</v>
      </c>
      <c r="C30" s="112"/>
      <c r="D30" s="113"/>
      <c r="E30" s="113"/>
    </row>
    <row r="31" spans="1:5" ht="12.75">
      <c r="A31" s="2" t="s">
        <v>4</v>
      </c>
      <c r="B31" s="92" t="s">
        <v>182</v>
      </c>
      <c r="C31" s="112"/>
      <c r="D31" s="113"/>
      <c r="E31" s="113"/>
    </row>
    <row r="32" spans="1:5" ht="13.5" thickBot="1">
      <c r="A32" s="3" t="s">
        <v>5</v>
      </c>
      <c r="B32" s="92" t="s">
        <v>6</v>
      </c>
      <c r="C32" s="112"/>
      <c r="D32" s="113"/>
      <c r="E32" s="114" t="s">
        <v>7</v>
      </c>
    </row>
    <row r="33" spans="1:5" ht="15" customHeight="1">
      <c r="A33" s="434" t="s">
        <v>183</v>
      </c>
      <c r="B33" s="294"/>
      <c r="C33" s="422">
        <v>2012</v>
      </c>
      <c r="D33" s="437">
        <v>2013</v>
      </c>
      <c r="E33" s="422">
        <v>2014</v>
      </c>
    </row>
    <row r="34" spans="1:5" ht="15" customHeight="1">
      <c r="A34" s="435"/>
      <c r="B34" s="93" t="s">
        <v>205</v>
      </c>
      <c r="C34" s="423"/>
      <c r="D34" s="438"/>
      <c r="E34" s="423"/>
    </row>
    <row r="35" spans="1:5" ht="15.75" customHeight="1" thickBot="1">
      <c r="A35" s="436"/>
      <c r="B35" s="295"/>
      <c r="C35" s="424"/>
      <c r="D35" s="439"/>
      <c r="E35" s="424"/>
    </row>
    <row r="36" spans="1:5" ht="15.75" customHeight="1" thickBot="1">
      <c r="A36" s="4" t="s">
        <v>8</v>
      </c>
      <c r="B36" s="94" t="s">
        <v>206</v>
      </c>
      <c r="C36" s="115">
        <f>C37+C43+C49</f>
        <v>0</v>
      </c>
      <c r="D36" s="149">
        <f>D37+D43+D49</f>
        <v>0</v>
      </c>
      <c r="E36" s="115">
        <f>E37+E43+E49</f>
        <v>0</v>
      </c>
    </row>
    <row r="37" spans="1:5" ht="13.5" customHeight="1">
      <c r="A37" s="5" t="s">
        <v>9</v>
      </c>
      <c r="B37" s="95" t="s">
        <v>207</v>
      </c>
      <c r="C37" s="116">
        <f>C38+C39+C40+C41+C42</f>
        <v>0</v>
      </c>
      <c r="D37" s="150">
        <f>D38+D39+D40+D41+D42</f>
        <v>0</v>
      </c>
      <c r="E37" s="116">
        <f>E38+E39+E40+E41+E42</f>
        <v>0</v>
      </c>
    </row>
    <row r="38" spans="1:5" ht="12.75" customHeight="1">
      <c r="A38" s="6" t="s">
        <v>10</v>
      </c>
      <c r="B38" s="296" t="s">
        <v>208</v>
      </c>
      <c r="C38" s="17">
        <f>' доу инвал 612 дс12'!C38+'ХМАО НШЮ иннов.612дс12'!C38+' ХМАО НШЮ компл.безоп.612дс12'!C38+' Бюджет НШЮ доу инновац 612дс12'!C38+' Бюджет НШЮ доу  компл.бездс12 '!C38+' Бюджет энергосб. доу 612дс12'!C38+'Бюджет пожарка доу12 612'!C38+'Бюджет ЮНГ доу12 612'!C38</f>
        <v>0</v>
      </c>
      <c r="D38" s="17">
        <f>' доу инвал 612 дс12'!D38+'ХМАО НШЮ иннов.612дс12'!D38+' ХМАО НШЮ компл.безоп.612дс12'!D38+' Бюджет НШЮ доу инновац 612дс12'!D38+' Бюджет НШЮ доу  компл.бездс12 '!D38+' Бюджет энергосб. доу 612дс12'!D38+'Бюджет пожарка доу12 612'!D38+'Бюджет ЮНГ доу12 612'!D38</f>
        <v>0</v>
      </c>
      <c r="E38" s="17">
        <f>' доу инвал 612 дс12'!E38+'ХМАО НШЮ иннов.612дс12'!E38+' ХМАО НШЮ компл.безоп.612дс12'!E38+' Бюджет НШЮ доу инновац 612дс12'!E38+' Бюджет НШЮ доу  компл.бездс12 '!E38+' Бюджет энергосб. доу 612дс12'!E38+'Бюджет пожарка доу12 612'!E38+'Бюджет ЮНГ доу12 612'!E38</f>
        <v>0</v>
      </c>
    </row>
    <row r="39" spans="1:5" ht="12.75" customHeight="1">
      <c r="A39" s="6" t="s">
        <v>12</v>
      </c>
      <c r="B39" s="296" t="s">
        <v>209</v>
      </c>
      <c r="C39" s="17">
        <f>' доу инвал 612 дс12'!C39+'ХМАО НШЮ иннов.612дс12'!C39+' ХМАО НШЮ компл.безоп.612дс12'!C39+' Бюджет НШЮ доу инновац 612дс12'!C39+' Бюджет НШЮ доу  компл.бездс12 '!C39+' Бюджет энергосб. доу 612дс12'!C39+'Бюджет пожарка доу12 612'!C39+'Бюджет ЮНГ доу12 612'!C39</f>
        <v>0</v>
      </c>
      <c r="D39" s="17">
        <f>' доу инвал 612 дс12'!D39+'ХМАО НШЮ иннов.612дс12'!D39+' ХМАО НШЮ компл.безоп.612дс12'!D39+' Бюджет НШЮ доу инновац 612дс12'!D39+' Бюджет НШЮ доу  компл.бездс12 '!D39+' Бюджет энергосб. доу 612дс12'!D39+'Бюджет пожарка доу12 612'!D39+'Бюджет ЮНГ доу12 612'!D39</f>
        <v>0</v>
      </c>
      <c r="E39" s="17">
        <f>' доу инвал 612 дс12'!E39+'ХМАО НШЮ иннов.612дс12'!E39+' ХМАО НШЮ компл.безоп.612дс12'!E39+' Бюджет НШЮ доу инновац 612дс12'!E39+' Бюджет НШЮ доу  компл.бездс12 '!E39+' Бюджет энергосб. доу 612дс12'!E39+'Бюджет пожарка доу12 612'!E39+'Бюджет ЮНГ доу12 612'!E39</f>
        <v>0</v>
      </c>
    </row>
    <row r="40" spans="1:5" ht="21" customHeight="1">
      <c r="A40" s="7" t="s">
        <v>14</v>
      </c>
      <c r="B40" s="96" t="s">
        <v>210</v>
      </c>
      <c r="C40" s="17">
        <f>' доу инвал 612 дс12'!C40+'ХМАО НШЮ иннов.612дс12'!C40+' ХМАО НШЮ компл.безоп.612дс12'!C40+' Бюджет НШЮ доу инновац 612дс12'!C40+' Бюджет НШЮ доу  компл.бездс12 '!C40+' Бюджет энергосб. доу 612дс12'!C40+'Бюджет пожарка доу12 612'!C40+'Бюджет ЮНГ доу12 612'!C40</f>
        <v>0</v>
      </c>
      <c r="D40" s="17">
        <f>' доу инвал 612 дс12'!D40+'ХМАО НШЮ иннов.612дс12'!D40+' ХМАО НШЮ компл.безоп.612дс12'!D40+' Бюджет НШЮ доу инновац 612дс12'!D40+' Бюджет НШЮ доу  компл.бездс12 '!D40+' Бюджет энергосб. доу 612дс12'!D40+'Бюджет пожарка доу12 612'!D40+'Бюджет ЮНГ доу12 612'!D40</f>
        <v>0</v>
      </c>
      <c r="E40" s="17">
        <f>' доу инвал 612 дс12'!E40+'ХМАО НШЮ иннов.612дс12'!E40+' ХМАО НШЮ компл.безоп.612дс12'!E40+' Бюджет НШЮ доу инновац 612дс12'!E40+' Бюджет НШЮ доу  компл.бездс12 '!E40+' Бюджет энергосб. доу 612дс12'!E40+'Бюджет пожарка доу12 612'!E40+'Бюджет ЮНГ доу12 612'!E40</f>
        <v>0</v>
      </c>
    </row>
    <row r="41" spans="1:5" ht="21" customHeight="1">
      <c r="A41" s="7" t="s">
        <v>16</v>
      </c>
      <c r="B41" s="96" t="s">
        <v>211</v>
      </c>
      <c r="C41" s="17">
        <f>' доу инвал 612 дс12'!C41+'ХМАО НШЮ иннов.612дс12'!C41+' ХМАО НШЮ компл.безоп.612дс12'!C41+' Бюджет НШЮ доу инновац 612дс12'!C41+' Бюджет НШЮ доу  компл.бездс12 '!C41+' Бюджет энергосб. доу 612дс12'!C41+'Бюджет пожарка доу12 612'!C41+'Бюджет ЮНГ доу12 612'!C41</f>
        <v>0</v>
      </c>
      <c r="D41" s="17">
        <f>' доу инвал 612 дс12'!D41+'ХМАО НШЮ иннов.612дс12'!D41+' ХМАО НШЮ компл.безоп.612дс12'!D41+' Бюджет НШЮ доу инновац 612дс12'!D41+' Бюджет НШЮ доу  компл.бездс12 '!D41+' Бюджет энергосб. доу 612дс12'!D41+'Бюджет пожарка доу12 612'!D41+'Бюджет ЮНГ доу12 612'!D41</f>
        <v>0</v>
      </c>
      <c r="E41" s="17">
        <f>' доу инвал 612 дс12'!E41+'ХМАО НШЮ иннов.612дс12'!E41+' ХМАО НШЮ компл.безоп.612дс12'!E41+' Бюджет НШЮ доу инновац 612дс12'!E41+' Бюджет НШЮ доу  компл.бездс12 '!E41+' Бюджет энергосб. доу 612дс12'!E41+'Бюджет пожарка доу12 612'!E41+'Бюджет ЮНГ доу12 612'!E41</f>
        <v>0</v>
      </c>
    </row>
    <row r="42" spans="1:5" ht="21" customHeight="1">
      <c r="A42" s="7" t="s">
        <v>18</v>
      </c>
      <c r="B42" s="96" t="s">
        <v>212</v>
      </c>
      <c r="C42" s="17">
        <f>' доу инвал 612 дс12'!C42+'ХМАО НШЮ иннов.612дс12'!C42+' ХМАО НШЮ компл.безоп.612дс12'!C42+' Бюджет НШЮ доу инновац 612дс12'!C42+' Бюджет НШЮ доу  компл.бездс12 '!C42+' Бюджет энергосб. доу 612дс12'!C42+'Бюджет пожарка доу12 612'!C42+'Бюджет ЮНГ доу12 612'!C42</f>
        <v>0</v>
      </c>
      <c r="D42" s="17">
        <f>' доу инвал 612 дс12'!D42+'ХМАО НШЮ иннов.612дс12'!D42+' ХМАО НШЮ компл.безоп.612дс12'!D42+' Бюджет НШЮ доу инновац 612дс12'!D42+' Бюджет НШЮ доу  компл.бездс12 '!D42+' Бюджет энергосб. доу 612дс12'!D42+'Бюджет пожарка доу12 612'!D42+'Бюджет ЮНГ доу12 612'!D42</f>
        <v>0</v>
      </c>
      <c r="E42" s="17">
        <f>' доу инвал 612 дс12'!E42+'ХМАО НШЮ иннов.612дс12'!E42+' ХМАО НШЮ компл.безоп.612дс12'!E42+' Бюджет НШЮ доу инновац 612дс12'!E42+' Бюджет НШЮ доу  компл.бездс12 '!E42+' Бюджет энергосб. доу 612дс12'!E42+'Бюджет пожарка доу12 612'!E42+'Бюджет ЮНГ доу12 612'!E42</f>
        <v>0</v>
      </c>
    </row>
    <row r="43" spans="1:5" ht="12" customHeight="1">
      <c r="A43" s="8" t="s">
        <v>20</v>
      </c>
      <c r="B43" s="20" t="s">
        <v>213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7" t="s">
        <v>214</v>
      </c>
      <c r="C44" s="17">
        <f>' доу инвал 612 дс12'!C44+'ХМАО НШЮ иннов.612дс12'!C44+' ХМАО НШЮ компл.безоп.612дс12'!C44+' Бюджет НШЮ доу инновац 612дс12'!C44+' Бюджет НШЮ доу  компл.бездс12 '!C44+' Бюджет энергосб. доу 612дс12'!C44+'Бюджет пожарка доу12 612'!C44+'Бюджет ЮНГ доу12 612'!C44</f>
        <v>0</v>
      </c>
      <c r="D44" s="17">
        <f>' доу инвал 612 дс12'!D44+'ХМАО НШЮ иннов.612дс12'!D44+' ХМАО НШЮ компл.безоп.612дс12'!D44+' Бюджет НШЮ доу инновац 612дс12'!D44+' Бюджет НШЮ доу  компл.бездс12 '!D44+' Бюджет энергосб. доу 612дс12'!D44+'Бюджет пожарка доу12 612'!D44+'Бюджет ЮНГ доу12 612'!D44</f>
        <v>0</v>
      </c>
      <c r="E44" s="17">
        <f>' доу инвал 612 дс12'!E44+'ХМАО НШЮ иннов.612дс12'!E44+' ХМАО НШЮ компл.безоп.612дс12'!E44+' Бюджет НШЮ доу инновац 612дс12'!E44+' Бюджет НШЮ доу  компл.бездс12 '!E44+' Бюджет энергосб. доу 612дс12'!E44+'Бюджет пожарка доу12 612'!E44+'Бюджет ЮНГ доу12 612'!E44</f>
        <v>0</v>
      </c>
    </row>
    <row r="45" spans="1:5" ht="12" customHeight="1">
      <c r="A45" s="10" t="s">
        <v>23</v>
      </c>
      <c r="B45" s="98" t="s">
        <v>215</v>
      </c>
      <c r="C45" s="17">
        <f>' доу инвал 612 дс12'!C45+'ХМАО НШЮ иннов.612дс12'!C45+' ХМАО НШЮ компл.безоп.612дс12'!C45+' Бюджет НШЮ доу инновац 612дс12'!C45+' Бюджет НШЮ доу  компл.бездс12 '!C45+' Бюджет энергосб. доу 612дс12'!C45+'Бюджет пожарка доу12 612'!C45+'Бюджет ЮНГ доу12 612'!C45</f>
        <v>0</v>
      </c>
      <c r="D45" s="17">
        <f>' доу инвал 612 дс12'!D45+'ХМАО НШЮ иннов.612дс12'!D45+' ХМАО НШЮ компл.безоп.612дс12'!D45+' Бюджет НШЮ доу инновац 612дс12'!D45+' Бюджет НШЮ доу  компл.бездс12 '!D45+' Бюджет энергосб. доу 612дс12'!D45+'Бюджет пожарка доу12 612'!D45+'Бюджет ЮНГ доу12 612'!D45</f>
        <v>0</v>
      </c>
      <c r="E45" s="17">
        <f>' доу инвал 612 дс12'!E45+'ХМАО НШЮ иннов.612дс12'!E45+' ХМАО НШЮ компл.безоп.612дс12'!E45+' Бюджет НШЮ доу инновац 612дс12'!E45+' Бюджет НШЮ доу  компл.бездс12 '!E45+' Бюджет энергосб. доу 612дс12'!E45+'Бюджет пожарка доу12 612'!E45+'Бюджет ЮНГ доу12 612'!E45</f>
        <v>0</v>
      </c>
    </row>
    <row r="46" spans="1:5" ht="12" customHeight="1">
      <c r="A46" s="9" t="s">
        <v>25</v>
      </c>
      <c r="B46" s="97" t="s">
        <v>216</v>
      </c>
      <c r="C46" s="17">
        <f>' доу инвал 612 дс12'!C46+'ХМАО НШЮ иннов.612дс12'!C46+' ХМАО НШЮ компл.безоп.612дс12'!C46+' Бюджет НШЮ доу инновац 612дс12'!C46+' Бюджет НШЮ доу  компл.бездс12 '!C46+' Бюджет энергосб. доу 612дс12'!C46+'Бюджет пожарка доу12 612'!C46+'Бюджет ЮНГ доу12 612'!C46</f>
        <v>0</v>
      </c>
      <c r="D46" s="17">
        <f>' доу инвал 612 дс12'!D46+'ХМАО НШЮ иннов.612дс12'!D46+' ХМАО НШЮ компл.безоп.612дс12'!D46+' Бюджет НШЮ доу инновац 612дс12'!D46+' Бюджет НШЮ доу  компл.бездс12 '!D46+' Бюджет энергосб. доу 612дс12'!D46+'Бюджет пожарка доу12 612'!D46+'Бюджет ЮНГ доу12 612'!D46</f>
        <v>0</v>
      </c>
      <c r="E46" s="17">
        <f>' доу инвал 612 дс12'!E46+'ХМАО НШЮ иннов.612дс12'!E46+' ХМАО НШЮ компл.безоп.612дс12'!E46+' Бюджет НШЮ доу инновац 612дс12'!E46+' Бюджет НШЮ доу  компл.бездс12 '!E46+' Бюджет энергосб. доу 612дс12'!E46+'Бюджет пожарка доу12 612'!E46+'Бюджет ЮНГ доу12 612'!E46</f>
        <v>0</v>
      </c>
    </row>
    <row r="47" spans="1:5" ht="12" customHeight="1">
      <c r="A47" s="9" t="s">
        <v>27</v>
      </c>
      <c r="B47" s="97" t="s">
        <v>217</v>
      </c>
      <c r="C47" s="17">
        <f>' доу инвал 612 дс12'!C47+'ХМАО НШЮ иннов.612дс12'!C47+' ХМАО НШЮ компл.безоп.612дс12'!C47+' Бюджет НШЮ доу инновац 612дс12'!C47+' Бюджет НШЮ доу  компл.бездс12 '!C47+' Бюджет энергосб. доу 612дс12'!C47+'Бюджет пожарка доу12 612'!C47+'Бюджет ЮНГ доу12 612'!C47</f>
        <v>0</v>
      </c>
      <c r="D47" s="17">
        <f>' доу инвал 612 дс12'!D47+'ХМАО НШЮ иннов.612дс12'!D47+' ХМАО НШЮ компл.безоп.612дс12'!D47+' Бюджет НШЮ доу инновац 612дс12'!D47+' Бюджет НШЮ доу  компл.бездс12 '!D47+' Бюджет энергосб. доу 612дс12'!D47+'Бюджет пожарка доу12 612'!D47+'Бюджет ЮНГ доу12 612'!D47</f>
        <v>0</v>
      </c>
      <c r="E47" s="17">
        <f>' доу инвал 612 дс12'!E47+'ХМАО НШЮ иннов.612дс12'!E47+' ХМАО НШЮ компл.безоп.612дс12'!E47+' Бюджет НШЮ доу инновац 612дс12'!E47+' Бюджет НШЮ доу  компл.бездс12 '!E47+' Бюджет энергосб. доу 612дс12'!E47+'Бюджет пожарка доу12 612'!E47+'Бюджет ЮНГ доу12 612'!E47</f>
        <v>0</v>
      </c>
    </row>
    <row r="48" spans="1:5" ht="12" customHeight="1">
      <c r="A48" s="11" t="s">
        <v>29</v>
      </c>
      <c r="B48" s="98" t="s">
        <v>218</v>
      </c>
      <c r="C48" s="17">
        <f>' доу инвал 612 дс12'!C48+'ХМАО НШЮ иннов.612дс12'!C48+' ХМАО НШЮ компл.безоп.612дс12'!C48+' Бюджет НШЮ доу инновац 612дс12'!C48+' Бюджет НШЮ доу  компл.бездс12 '!C48+' Бюджет энергосб. доу 612дс12'!C48+'Бюджет пожарка доу12 612'!C48+'Бюджет ЮНГ доу12 612'!C48</f>
        <v>0</v>
      </c>
      <c r="D48" s="17">
        <f>' доу инвал 612 дс12'!D48+'ХМАО НШЮ иннов.612дс12'!D48+' ХМАО НШЮ компл.безоп.612дс12'!D48+' Бюджет НШЮ доу инновац 612дс12'!D48+' Бюджет НШЮ доу  компл.бездс12 '!D48+' Бюджет энергосб. доу 612дс12'!D48+'Бюджет пожарка доу12 612'!D48+'Бюджет ЮНГ доу12 612'!D48</f>
        <v>0</v>
      </c>
      <c r="E48" s="17">
        <f>' доу инвал 612 дс12'!E48+'ХМАО НШЮ иннов.612дс12'!E48+' ХМАО НШЮ компл.безоп.612дс12'!E48+' Бюджет НШЮ доу инновац 612дс12'!E48+' Бюджет НШЮ доу  компл.бездс12 '!E48+' Бюджет энергосб. доу 612дс12'!E48+'Бюджет пожарка доу12 612'!E48+'Бюджет ЮНГ доу12 612'!E48</f>
        <v>0</v>
      </c>
    </row>
    <row r="49" spans="1:5" ht="11.25" customHeight="1">
      <c r="A49" s="8" t="s">
        <v>31</v>
      </c>
      <c r="B49" s="20" t="s">
        <v>219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7" t="s">
        <v>220</v>
      </c>
      <c r="C50" s="17">
        <f>' доу инвал 612 дс12'!C50+'ХМАО НШЮ иннов.612дс12'!C50+' ХМАО НШЮ компл.безоп.612дс12'!C50+' Бюджет НШЮ доу инновац 612дс12'!C50+' Бюджет НШЮ доу  компл.бездс12 '!C50+' Бюджет энергосб. доу 612дс12'!C50+'Бюджет пожарка доу12 612'!C50+'Бюджет ЮНГ доу12 612'!C50</f>
        <v>0</v>
      </c>
      <c r="D50" s="17">
        <f>' доу инвал 612 дс12'!D50+'ХМАО НШЮ иннов.612дс12'!D50+' ХМАО НШЮ компл.безоп.612дс12'!D50+' Бюджет НШЮ доу инновац 612дс12'!D50+' Бюджет НШЮ доу  компл.бездс12 '!D50+' Бюджет энергосб. доу 612дс12'!D50+'Бюджет пожарка доу12 612'!D50+'Бюджет ЮНГ доу12 612'!D50</f>
        <v>0</v>
      </c>
      <c r="E50" s="17">
        <f>' доу инвал 612 дс12'!E50+'ХМАО НШЮ иннов.612дс12'!E50+' ХМАО НШЮ компл.безоп.612дс12'!E50+' Бюджет НШЮ доу инновац 612дс12'!E50+' Бюджет НШЮ доу  компл.бездс12 '!E50+' Бюджет энергосб. доу 612дс12'!E50+'Бюджет пожарка доу12 612'!E50+'Бюджет ЮНГ доу12 612'!E50</f>
        <v>0</v>
      </c>
    </row>
    <row r="51" spans="1:5" ht="19.5" customHeight="1">
      <c r="A51" s="7" t="s">
        <v>14</v>
      </c>
      <c r="B51" s="20" t="s">
        <v>221</v>
      </c>
      <c r="C51" s="17">
        <f>' доу инвал 612 дс12'!C51+'ХМАО НШЮ иннов.612дс12'!C51+' ХМАО НШЮ компл.безоп.612дс12'!C51+' Бюджет НШЮ доу инновац 612дс12'!C51+' Бюджет НШЮ доу  компл.бездс12 '!C51+' Бюджет энергосб. доу 612дс12'!C51+'Бюджет пожарка доу12 612'!C51+'Бюджет ЮНГ доу12 612'!C51</f>
        <v>0</v>
      </c>
      <c r="D51" s="17">
        <f>' доу инвал 612 дс12'!D51+'ХМАО НШЮ иннов.612дс12'!D51+' ХМАО НШЮ компл.безоп.612дс12'!D51+' Бюджет НШЮ доу инновац 612дс12'!D51+' Бюджет НШЮ доу  компл.бездс12 '!D51+' Бюджет энергосб. доу 612дс12'!D51+'Бюджет пожарка доу12 612'!D51+'Бюджет ЮНГ доу12 612'!D51</f>
        <v>0</v>
      </c>
      <c r="E51" s="17">
        <f>' доу инвал 612 дс12'!E51+'ХМАО НШЮ иннов.612дс12'!E51+' ХМАО НШЮ компл.безоп.612дс12'!E51+' Бюджет НШЮ доу инновац 612дс12'!E51+' Бюджет НШЮ доу  компл.бездс12 '!E51+' Бюджет энергосб. доу 612дс12'!E51+'Бюджет пожарка доу12 612'!E51+'Бюджет ЮНГ доу12 612'!E51</f>
        <v>0</v>
      </c>
    </row>
    <row r="52" spans="1:5" ht="19.5" customHeight="1">
      <c r="A52" s="7" t="s">
        <v>16</v>
      </c>
      <c r="B52" s="20" t="s">
        <v>222</v>
      </c>
      <c r="C52" s="17">
        <f>' доу инвал 612 дс12'!C52+'ХМАО НШЮ иннов.612дс12'!C52+' ХМАО НШЮ компл.безоп.612дс12'!C52+' Бюджет НШЮ доу инновац 612дс12'!C52+' Бюджет НШЮ доу  компл.бездс12 '!C52+' Бюджет энергосб. доу 612дс12'!C52+'Бюджет пожарка доу12 612'!C52+'Бюджет ЮНГ доу12 612'!C52</f>
        <v>0</v>
      </c>
      <c r="D52" s="17">
        <f>' доу инвал 612 дс12'!D52+'ХМАО НШЮ иннов.612дс12'!D52+' ХМАО НШЮ компл.безоп.612дс12'!D52+' Бюджет НШЮ доу инновац 612дс12'!D52+' Бюджет НШЮ доу  компл.бездс12 '!D52+' Бюджет энергосб. доу 612дс12'!D52+'Бюджет пожарка доу12 612'!D52+'Бюджет ЮНГ доу12 612'!D52</f>
        <v>0</v>
      </c>
      <c r="E52" s="17">
        <f>' доу инвал 612 дс12'!E52+'ХМАО НШЮ иннов.612дс12'!E52+' ХМАО НШЮ компл.безоп.612дс12'!E52+' Бюджет НШЮ доу инновац 612дс12'!E52+' Бюджет НШЮ доу  компл.бездс12 '!E52+' Бюджет энергосб. доу 612дс12'!E52+'Бюджет пожарка доу12 612'!E52+'Бюджет ЮНГ доу12 612'!E52</f>
        <v>0</v>
      </c>
    </row>
    <row r="53" spans="1:5" ht="19.5" customHeight="1" thickBot="1">
      <c r="A53" s="12" t="s">
        <v>35</v>
      </c>
      <c r="B53" s="93" t="s">
        <v>223</v>
      </c>
      <c r="C53" s="17">
        <f>' доу инвал 612 дс12'!C53+'ХМАО НШЮ иннов.612дс12'!C53+' ХМАО НШЮ компл.безоп.612дс12'!C53+' Бюджет НШЮ доу инновац 612дс12'!C53+' Бюджет НШЮ доу  компл.бездс12 '!C53+' Бюджет энергосб. доу 612дс12'!C53+'Бюджет пожарка доу12 612'!C53+'Бюджет ЮНГ доу12 612'!C53</f>
        <v>0</v>
      </c>
      <c r="D53" s="17">
        <f>' доу инвал 612 дс12'!D53+'ХМАО НШЮ иннов.612дс12'!D53+' ХМАО НШЮ компл.безоп.612дс12'!D53+' Бюджет НШЮ доу инновац 612дс12'!D53+' Бюджет НШЮ доу  компл.бездс12 '!D53+' Бюджет энергосб. доу 612дс12'!D53+'Бюджет пожарка доу12 612'!D53+'Бюджет ЮНГ доу12 612'!D53</f>
        <v>0</v>
      </c>
      <c r="E53" s="17">
        <f>' доу инвал 612 дс12'!E53+'ХМАО НШЮ иннов.612дс12'!E53+' ХМАО НШЮ компл.безоп.612дс12'!E53+' Бюджет НШЮ доу инновац 612дс12'!E53+' Бюджет НШЮ доу  компл.бездс12 '!E53+' Бюджет энергосб. доу 612дс12'!E53+'Бюджет пожарка доу12 612'!E53+'Бюджет ЮНГ доу12 612'!E53</f>
        <v>0</v>
      </c>
    </row>
    <row r="54" spans="1:5" ht="12" customHeight="1" thickBot="1">
      <c r="A54" s="13" t="s">
        <v>37</v>
      </c>
      <c r="B54" s="99" t="s">
        <v>224</v>
      </c>
      <c r="C54" s="115">
        <f>C55+C58+C61+C66+C78</f>
        <v>1700500</v>
      </c>
      <c r="D54" s="115">
        <f>D55+D58+D61+D66+D78</f>
        <v>113000</v>
      </c>
      <c r="E54" s="115">
        <f>E55+E58+E61+E66+E78</f>
        <v>114000</v>
      </c>
    </row>
    <row r="55" spans="1:5" ht="12" customHeight="1">
      <c r="A55" s="5" t="s">
        <v>38</v>
      </c>
      <c r="B55" s="100" t="s">
        <v>225</v>
      </c>
      <c r="C55" s="116">
        <f>C56+C57</f>
        <v>0</v>
      </c>
      <c r="D55" s="116">
        <f>D56+D57</f>
        <v>0</v>
      </c>
      <c r="E55" s="116">
        <f>E56+E57</f>
        <v>0</v>
      </c>
    </row>
    <row r="56" spans="1:5" ht="12" customHeight="1">
      <c r="A56" s="14" t="s">
        <v>39</v>
      </c>
      <c r="B56" s="101" t="s">
        <v>226</v>
      </c>
      <c r="C56" s="17">
        <f>' доу инвал 612 дс12'!C56+'ХМАО НШЮ иннов.612дс12'!C56+' ХМАО НШЮ компл.безоп.612дс12'!C56+' Бюджет НШЮ доу инновац 612дс12'!C56+' Бюджет НШЮ доу  компл.бездс12 '!C56+' Бюджет энергосб. доу 612дс12'!C56+'Бюджет пожарка доу12 612'!C56+'Бюджет ЮНГ доу12 612'!C56</f>
        <v>0</v>
      </c>
      <c r="D56" s="17">
        <f>' доу инвал 612 дс12'!D56+'ХМАО НШЮ иннов.612дс12'!D56+' ХМАО НШЮ компл.безоп.612дс12'!D56+' Бюджет НШЮ доу инновац 612дс12'!D56+' Бюджет НШЮ доу  компл.бездс12 '!D56+' Бюджет энергосб. доу 612дс12'!D56+'Бюджет пожарка доу12 612'!D56+'Бюджет ЮНГ доу12 612'!D56</f>
        <v>0</v>
      </c>
      <c r="E56" s="17">
        <f>' доу инвал 612 дс12'!E56+'ХМАО НШЮ иннов.612дс12'!E56+' ХМАО НШЮ компл.безоп.612дс12'!E56+' Бюджет НШЮ доу инновац 612дс12'!E56+' Бюджет НШЮ доу  компл.бездс12 '!E56+' Бюджет энергосб. доу 612дс12'!E56+'Бюджет пожарка доу12 612'!E56+'Бюджет ЮНГ доу12 612'!E56</f>
        <v>0</v>
      </c>
    </row>
    <row r="57" spans="1:5" ht="21" customHeight="1">
      <c r="A57" s="15" t="s">
        <v>40</v>
      </c>
      <c r="B57" s="16" t="s">
        <v>227</v>
      </c>
      <c r="C57" s="17">
        <f>' доу инвал 612 дс12'!C57+'ХМАО НШЮ иннов.612дс12'!C57+' ХМАО НШЮ компл.безоп.612дс12'!C57+' Бюджет НШЮ доу инновац 612дс12'!C57+' Бюджет НШЮ доу  компл.бездс12 '!C57+' Бюджет энергосб. доу 612дс12'!C57+'Бюджет пожарка доу12 612'!C57+'Бюджет ЮНГ доу12 612'!C57</f>
        <v>0</v>
      </c>
      <c r="D57" s="17">
        <f>' доу инвал 612 дс12'!D57+'ХМАО НШЮ иннов.612дс12'!D57+' ХМАО НШЮ компл.безоп.612дс12'!D57+' Бюджет НШЮ доу инновац 612дс12'!D57+' Бюджет НШЮ доу  компл.бездс12 '!D57+' Бюджет энергосб. доу 612дс12'!D57+'Бюджет пожарка доу12 612'!D57+'Бюджет ЮНГ доу12 612'!D57</f>
        <v>0</v>
      </c>
      <c r="E57" s="17">
        <f>' доу инвал 612 дс12'!E57+'ХМАО НШЮ иннов.612дс12'!E57+' ХМАО НШЮ компл.безоп.612дс12'!E57+' Бюджет НШЮ доу инновац 612дс12'!E57+' Бюджет НШЮ доу  компл.бездс12 '!E57+' Бюджет энергосб. доу 612дс12'!E57+'Бюджет пожарка доу12 612'!E57+'Бюджет ЮНГ доу12 612'!E57</f>
        <v>0</v>
      </c>
    </row>
    <row r="58" spans="1:5" ht="12" customHeight="1">
      <c r="A58" s="5" t="s">
        <v>42</v>
      </c>
      <c r="B58" s="100" t="s">
        <v>228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1" t="s">
        <v>229</v>
      </c>
      <c r="C59" s="17">
        <f>' доу инвал 612 дс12'!C59+'ХМАО НШЮ иннов.612дс12'!C59+' ХМАО НШЮ компл.безоп.612дс12'!C59+' Бюджет НШЮ доу инновац 612дс12'!C59+' Бюджет НШЮ доу  компл.бездс12 '!C59+' Бюджет энергосб. доу 612дс12'!C59+'Бюджет пожарка доу12 612'!C59+'Бюджет ЮНГ доу12 612'!C59</f>
        <v>0</v>
      </c>
      <c r="D59" s="17">
        <f>' доу инвал 612 дс12'!D59+'ХМАО НШЮ иннов.612дс12'!D59+' ХМАО НШЮ компл.безоп.612дс12'!D59+' Бюджет НШЮ доу инновац 612дс12'!D59+' Бюджет НШЮ доу  компл.бездс12 '!D59+' Бюджет энергосб. доу 612дс12'!D59+'Бюджет пожарка доу12 612'!D59+'Бюджет ЮНГ доу12 612'!D59</f>
        <v>0</v>
      </c>
      <c r="E59" s="17">
        <f>' доу инвал 612 дс12'!E59+'ХМАО НШЮ иннов.612дс12'!E59+' ХМАО НШЮ компл.безоп.612дс12'!E59+' Бюджет НШЮ доу инновац 612дс12'!E59+' Бюджет НШЮ доу  компл.бездс12 '!E59+' Бюджет энергосб. доу 612дс12'!E59+'Бюджет пожарка доу12 612'!E59+'Бюджет ЮНГ доу12 612'!E59</f>
        <v>0</v>
      </c>
    </row>
    <row r="60" spans="1:5" ht="12" customHeight="1">
      <c r="A60" s="18" t="s">
        <v>45</v>
      </c>
      <c r="B60" s="102" t="s">
        <v>230</v>
      </c>
      <c r="C60" s="17">
        <f>' доу инвал 612 дс12'!C60+'ХМАО НШЮ иннов.612дс12'!C60+' ХМАО НШЮ компл.безоп.612дс12'!C60+' Бюджет НШЮ доу инновац 612дс12'!C60+' Бюджет НШЮ доу  компл.бездс12 '!C60+' Бюджет энергосб. доу 612дс12'!C60+'Бюджет пожарка доу12 612'!C60+'Бюджет ЮНГ доу12 612'!C60</f>
        <v>0</v>
      </c>
      <c r="D60" s="17">
        <f>' доу инвал 612 дс12'!D60+'ХМАО НШЮ иннов.612дс12'!D60+' ХМАО НШЮ компл.безоп.612дс12'!D60+' Бюджет НШЮ доу инновац 612дс12'!D60+' Бюджет НШЮ доу  компл.бездс12 '!D60+' Бюджет энергосб. доу 612дс12'!D60+'Бюджет пожарка доу12 612'!D60+'Бюджет ЮНГ доу12 612'!D60</f>
        <v>0</v>
      </c>
      <c r="E60" s="17">
        <f>' доу инвал 612 дс12'!E60+'ХМАО НШЮ иннов.612дс12'!E60+' ХМАО НШЮ компл.безоп.612дс12'!E60+' Бюджет НШЮ доу инновац 612дс12'!E60+' Бюджет НШЮ доу  компл.бездс12 '!E60+' Бюджет энергосб. доу 612дс12'!E60+'Бюджет пожарка доу12 612'!E60+'Бюджет ЮНГ доу12 612'!E60</f>
        <v>0</v>
      </c>
    </row>
    <row r="61" spans="1:5" ht="12" customHeight="1">
      <c r="A61" s="8" t="s">
        <v>47</v>
      </c>
      <c r="B61" s="16" t="s">
        <v>231</v>
      </c>
      <c r="C61" s="17">
        <f>C62+C63+C64+C65</f>
        <v>0</v>
      </c>
      <c r="D61" s="17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7" t="s">
        <v>232</v>
      </c>
      <c r="C62" s="17">
        <f>' доу инвал 612 дс12'!C62+'ХМАО НШЮ иннов.612дс12'!C62+' ХМАО НШЮ компл.безоп.612дс12'!C62+' Бюджет НШЮ доу инновац 612дс12'!C62+' Бюджет НШЮ доу  компл.бездс12 '!C62+' Бюджет энергосб. доу 612дс12'!C62+'Бюджет пожарка доу12 612'!C62+'Бюджет ЮНГ доу12 612'!C62</f>
        <v>0</v>
      </c>
      <c r="D62" s="17">
        <f>' доу инвал 612 дс12'!D62+'ХМАО НШЮ иннов.612дс12'!D62+' ХМАО НШЮ компл.безоп.612дс12'!D62+' Бюджет НШЮ доу инновац 612дс12'!D62+' Бюджет НШЮ доу  компл.бездс12 '!D62+' Бюджет энергосб. доу 612дс12'!D62+'Бюджет пожарка доу12 612'!D62+'Бюджет ЮНГ доу12 612'!D62</f>
        <v>0</v>
      </c>
      <c r="E62" s="17">
        <f>' доу инвал 612 дс12'!E62+'ХМАО НШЮ иннов.612дс12'!E62+' ХМАО НШЮ компл.безоп.612дс12'!E62+' Бюджет НШЮ доу инновац 612дс12'!E62+' Бюджет НШЮ доу  компл.бездс12 '!E62+' Бюджет энергосб. доу 612дс12'!E62+'Бюджет пожарка доу12 612'!E62+'Бюджет ЮНГ доу12 612'!E62</f>
        <v>0</v>
      </c>
    </row>
    <row r="63" spans="1:5" ht="12" customHeight="1">
      <c r="A63" s="6" t="s">
        <v>50</v>
      </c>
      <c r="B63" s="297" t="s">
        <v>233</v>
      </c>
      <c r="C63" s="17">
        <f>' доу инвал 612 дс12'!C63+'ХМАО НШЮ иннов.612дс12'!C63+' ХМАО НШЮ компл.безоп.612дс12'!C63+' Бюджет НШЮ доу инновац 612дс12'!C63+' Бюджет НШЮ доу  компл.бездс12 '!C63+' Бюджет энергосб. доу 612дс12'!C63+'Бюджет пожарка доу12 612'!C63+'Бюджет ЮНГ доу12 612'!C63</f>
        <v>0</v>
      </c>
      <c r="D63" s="17">
        <f>' доу инвал 612 дс12'!D63+'ХМАО НШЮ иннов.612дс12'!D63+' ХМАО НШЮ компл.безоп.612дс12'!D63+' Бюджет НШЮ доу инновац 612дс12'!D63+' Бюджет НШЮ доу  компл.бездс12 '!D63+' Бюджет энергосб. доу 612дс12'!D63+'Бюджет пожарка доу12 612'!D63+'Бюджет ЮНГ доу12 612'!D63</f>
        <v>0</v>
      </c>
      <c r="E63" s="17">
        <f>' доу инвал 612 дс12'!E63+'ХМАО НШЮ иннов.612дс12'!E63+' ХМАО НШЮ компл.безоп.612дс12'!E63+' Бюджет НШЮ доу инновац 612дс12'!E63+' Бюджет НШЮ доу  компл.бездс12 '!E63+' Бюджет энергосб. доу 612дс12'!E63+'Бюджет пожарка доу12 612'!E63+'Бюджет ЮНГ доу12 612'!E63</f>
        <v>0</v>
      </c>
    </row>
    <row r="64" spans="1:5" ht="12" customHeight="1">
      <c r="A64" s="6" t="s">
        <v>52</v>
      </c>
      <c r="B64" s="297" t="s">
        <v>234</v>
      </c>
      <c r="C64" s="17">
        <f>' доу инвал 612 дс12'!C64+'ХМАО НШЮ иннов.612дс12'!C64+' ХМАО НШЮ компл.безоп.612дс12'!C64+' Бюджет НШЮ доу инновац 612дс12'!C64+' Бюджет НШЮ доу  компл.бездс12 '!C64+' Бюджет энергосб. доу 612дс12'!C64+'Бюджет пожарка доу12 612'!C64+'Бюджет ЮНГ доу12 612'!C64</f>
        <v>0</v>
      </c>
      <c r="D64" s="17">
        <f>' доу инвал 612 дс12'!D64+'ХМАО НШЮ иннов.612дс12'!D64+' ХМАО НШЮ компл.безоп.612дс12'!D64+' Бюджет НШЮ доу инновац 612дс12'!D64+' Бюджет НШЮ доу  компл.бездс12 '!D64+' Бюджет энергосб. доу 612дс12'!D64+'Бюджет пожарка доу12 612'!D64+'Бюджет ЮНГ доу12 612'!D64</f>
        <v>0</v>
      </c>
      <c r="E64" s="17">
        <f>' доу инвал 612 дс12'!E64+'ХМАО НШЮ иннов.612дс12'!E64+' ХМАО НШЮ компл.безоп.612дс12'!E64+' Бюджет НШЮ доу инновац 612дс12'!E64+' Бюджет НШЮ доу  компл.бездс12 '!E64+' Бюджет энергосб. доу 612дс12'!E64+'Бюджет пожарка доу12 612'!E64+'Бюджет ЮНГ доу12 612'!E64</f>
        <v>0</v>
      </c>
    </row>
    <row r="65" spans="1:5" ht="12" customHeight="1">
      <c r="A65" s="6" t="s">
        <v>54</v>
      </c>
      <c r="B65" s="297" t="s">
        <v>235</v>
      </c>
      <c r="C65" s="17">
        <f>' доу инвал 612 дс12'!C65+'ХМАО НШЮ иннов.612дс12'!C65+' ХМАО НШЮ компл.безоп.612дс12'!C65+' Бюджет НШЮ доу инновац 612дс12'!C65+' Бюджет НШЮ доу  компл.бездс12 '!C65+' Бюджет энергосб. доу 612дс12'!C65+'Бюджет пожарка доу12 612'!C65+'Бюджет ЮНГ доу12 612'!C65</f>
        <v>0</v>
      </c>
      <c r="D65" s="17">
        <f>' доу инвал 612 дс12'!D65+'ХМАО НШЮ иннов.612дс12'!D65+' ХМАО НШЮ компл.безоп.612дс12'!D65+' Бюджет НШЮ доу инновац 612дс12'!D65+' Бюджет НШЮ доу  компл.бездс12 '!D65+' Бюджет энергосб. доу 612дс12'!D65+'Бюджет пожарка доу12 612'!D65+'Бюджет ЮНГ доу12 612'!D65</f>
        <v>0</v>
      </c>
      <c r="E65" s="17">
        <f>' доу инвал 612 дс12'!E65+'ХМАО НШЮ иннов.612дс12'!E65+' ХМАО НШЮ компл.безоп.612дс12'!E65+' Бюджет НШЮ доу инновац 612дс12'!E65+' Бюджет НШЮ доу  компл.бездс12 '!E65+' Бюджет энергосб. доу 612дс12'!E65+'Бюджет пожарка доу12 612'!E65+'Бюджет ЮНГ доу12 612'!E65</f>
        <v>0</v>
      </c>
    </row>
    <row r="66" spans="1:5" ht="12" customHeight="1">
      <c r="A66" s="8" t="s">
        <v>56</v>
      </c>
      <c r="B66" s="16" t="s">
        <v>236</v>
      </c>
      <c r="C66" s="17">
        <f>C67+C68+C69+C70+C71+C72+C73+C74+C75+C76+C77</f>
        <v>1525000</v>
      </c>
      <c r="D66" s="17">
        <f>D67+D68+D69+D70+D71+D72+D73+D74+D75+D76+D77</f>
        <v>33000</v>
      </c>
      <c r="E66" s="17">
        <f>E67+E68+E69+E70+E71+E72+E73+E74+E75+E76+E77</f>
        <v>34000</v>
      </c>
    </row>
    <row r="67" spans="1:5" ht="12" customHeight="1">
      <c r="A67" s="19" t="s">
        <v>57</v>
      </c>
      <c r="B67" s="16" t="s">
        <v>237</v>
      </c>
      <c r="C67" s="17">
        <f>' доу инвал 612 дс12'!C67+'ХМАО НШЮ иннов.612дс12'!C67+' ХМАО НШЮ компл.безоп.612дс12'!C67+' Бюджет НШЮ доу инновац 612дс12'!C67+' Бюджет НШЮ доу  компл.бездс12 '!C67+' Бюджет энергосб. доу 612дс12'!C67+'Бюджет пожарка доу12 612'!C67+'Бюджет ЮНГ доу12 612'!C67</f>
        <v>0</v>
      </c>
      <c r="D67" s="17">
        <f>' доу инвал 612 дс12'!D67+'ХМАО НШЮ иннов.612дс12'!D67+' ХМАО НШЮ компл.безоп.612дс12'!D67+' Бюджет НШЮ доу инновац 612дс12'!D67+' Бюджет НШЮ доу  компл.бездс12 '!D67+' Бюджет энергосб. доу 612дс12'!D67+'Бюджет пожарка доу12 612'!D67+'Бюджет ЮНГ доу12 612'!D67</f>
        <v>0</v>
      </c>
      <c r="E67" s="17">
        <f>' доу инвал 612 дс12'!E67+'ХМАО НШЮ иннов.612дс12'!E67+' ХМАО НШЮ компл.безоп.612дс12'!E67+' Бюджет НШЮ доу инновац 612дс12'!E67+' Бюджет НШЮ доу  компл.бездс12 '!E67+' Бюджет энергосб. доу 612дс12'!E67+'Бюджет пожарка доу12 612'!E67+'Бюджет ЮНГ доу12 612'!E67</f>
        <v>0</v>
      </c>
    </row>
    <row r="68" spans="1:5" ht="12" customHeight="1">
      <c r="A68" s="8" t="s">
        <v>59</v>
      </c>
      <c r="B68" s="16" t="s">
        <v>238</v>
      </c>
      <c r="C68" s="17">
        <f>' доу инвал 612 дс12'!C68+'ХМАО НШЮ иннов.612дс12'!C68+' ХМАО НШЮ компл.безоп.612дс12'!C68+' Бюджет НШЮ доу инновац 612дс12'!C68+' Бюджет НШЮ доу  компл.бездс12 '!C68+' Бюджет энергосб. доу 612дс12'!C68+'Бюджет пожарка доу12 612'!C68+'Бюджет ЮНГ доу12 612'!C68</f>
        <v>0</v>
      </c>
      <c r="D68" s="17">
        <f>' доу инвал 612 дс12'!D68+'ХМАО НШЮ иннов.612дс12'!D68+' ХМАО НШЮ компл.безоп.612дс12'!D68+' Бюджет НШЮ доу инновац 612дс12'!D68+' Бюджет НШЮ доу  компл.бездс12 '!D68+' Бюджет энергосб. доу 612дс12'!D68+'Бюджет пожарка доу12 612'!D68+'Бюджет ЮНГ доу12 612'!D68</f>
        <v>0</v>
      </c>
      <c r="E68" s="17">
        <f>' доу инвал 612 дс12'!E68+'ХМАО НШЮ иннов.612дс12'!E68+' ХМАО НШЮ компл.безоп.612дс12'!E68+' Бюджет НШЮ доу инновац 612дс12'!E68+' Бюджет НШЮ доу  компл.бездс12 '!E68+' Бюджет энергосб. доу 612дс12'!E68+'Бюджет пожарка доу12 612'!E68+'Бюджет ЮНГ доу12 612'!E68</f>
        <v>0</v>
      </c>
    </row>
    <row r="69" spans="1:5" ht="12" customHeight="1">
      <c r="A69" s="20" t="s">
        <v>61</v>
      </c>
      <c r="B69" s="16" t="s">
        <v>239</v>
      </c>
      <c r="C69" s="17">
        <f>' доу инвал 612 дс12'!C69+'ХМАО НШЮ иннов.612дс12'!C69+' ХМАО НШЮ компл.безоп.612дс12'!C69+' Бюджет НШЮ доу инновац 612дс12'!C69+' Бюджет НШЮ доу  компл.бездс12 '!C69+' Бюджет энергосб. доу 612дс12'!C69+'Бюджет пожарка доу12 612'!C69+'Бюджет ЮНГ доу12 612'!C69</f>
        <v>0</v>
      </c>
      <c r="D69" s="17">
        <f>' доу инвал 612 дс12'!D69+'ХМАО НШЮ иннов.612дс12'!D69+' ХМАО НШЮ компл.безоп.612дс12'!D69+' Бюджет НШЮ доу инновац 612дс12'!D69+' Бюджет НШЮ доу  компл.бездс12 '!D69+' Бюджет энергосб. доу 612дс12'!D69+'Бюджет пожарка доу12 612'!D69+'Бюджет ЮНГ доу12 612'!D69</f>
        <v>0</v>
      </c>
      <c r="E69" s="17">
        <f>' доу инвал 612 дс12'!E69+'ХМАО НШЮ иннов.612дс12'!E69+' ХМАО НШЮ компл.безоп.612дс12'!E69+' Бюджет НШЮ доу инновац 612дс12'!E69+' Бюджет НШЮ доу  компл.бездс12 '!E69+' Бюджет энергосб. доу 612дс12'!E69+'Бюджет пожарка доу12 612'!E69+'Бюджет ЮНГ доу12 612'!E69</f>
        <v>0</v>
      </c>
    </row>
    <row r="70" spans="1:5" ht="12" customHeight="1">
      <c r="A70" s="8" t="s">
        <v>63</v>
      </c>
      <c r="B70" s="16" t="s">
        <v>240</v>
      </c>
      <c r="C70" s="17">
        <f>' доу инвал 612 дс12'!C70+'ХМАО НШЮ иннов.612дс12'!C70+' ХМАО НШЮ компл.безоп.612дс12'!C70+' Бюджет НШЮ доу инновац 612дс12'!C70+' Бюджет НШЮ доу  компл.бездс12 '!C70+' Бюджет энергосб. доу 612дс12'!C70+'Бюджет пожарка доу12 612'!C70+'Бюджет ЮНГ доу12 612'!C70</f>
        <v>0</v>
      </c>
      <c r="D70" s="17">
        <f>' доу инвал 612 дс12'!D70+'ХМАО НШЮ иннов.612дс12'!D70+' ХМАО НШЮ компл.безоп.612дс12'!D70+' Бюджет НШЮ доу инновац 612дс12'!D70+' Бюджет НШЮ доу  компл.бездс12 '!D70+' Бюджет энергосб. доу 612дс12'!D70+'Бюджет пожарка доу12 612'!D70+'Бюджет ЮНГ доу12 612'!D70</f>
        <v>0</v>
      </c>
      <c r="E70" s="17">
        <f>' доу инвал 612 дс12'!E70+'ХМАО НШЮ иннов.612дс12'!E70+' ХМАО НШЮ компл.безоп.612дс12'!E70+' Бюджет НШЮ доу инновац 612дс12'!E70+' Бюджет НШЮ доу  компл.бездс12 '!E70+' Бюджет энергосб. доу 612дс12'!E70+'Бюджет пожарка доу12 612'!E70+'Бюджет ЮНГ доу12 612'!E70</f>
        <v>0</v>
      </c>
    </row>
    <row r="71" spans="1:5" ht="12" customHeight="1">
      <c r="A71" s="8" t="s">
        <v>65</v>
      </c>
      <c r="B71" s="16" t="s">
        <v>241</v>
      </c>
      <c r="C71" s="17">
        <f>' доу инвал 612 дс12'!C71+'ХМАО НШЮ иннов.612дс12'!C71+' ХМАО НШЮ компл.безоп.612дс12'!C71+' Бюджет НШЮ доу инновац 612дс12'!C71+' Бюджет НШЮ доу  компл.бездс12 '!C71+' Бюджет энергосб. доу 612дс12'!C71+'Бюджет пожарка доу12 612'!C71+'Бюджет ЮНГ доу12 612'!C71</f>
        <v>1500000</v>
      </c>
      <c r="D71" s="17">
        <f>' доу инвал 612 дс12'!D71+'ХМАО НШЮ иннов.612дс12'!D71+' ХМАО НШЮ компл.безоп.612дс12'!D71+' Бюджет НШЮ доу инновац 612дс12'!D71+' Бюджет НШЮ доу  компл.бездс12 '!D71+' Бюджет энергосб. доу 612дс12'!D71+'Бюджет пожарка доу12 612'!D71+'Бюджет ЮНГ доу12 612'!D71</f>
        <v>0</v>
      </c>
      <c r="E71" s="17">
        <f>' доу инвал 612 дс12'!E71+'ХМАО НШЮ иннов.612дс12'!E71+' ХМАО НШЮ компл.безоп.612дс12'!E71+' Бюджет НШЮ доу инновац 612дс12'!E71+' Бюджет НШЮ доу  компл.бездс12 '!E71+' Бюджет энергосб. доу 612дс12'!E71+'Бюджет пожарка доу12 612'!E71+'Бюджет ЮНГ доу12 612'!E71</f>
        <v>0</v>
      </c>
    </row>
    <row r="72" spans="1:5" ht="12" customHeight="1">
      <c r="A72" s="21" t="s">
        <v>67</v>
      </c>
      <c r="B72" s="16" t="s">
        <v>242</v>
      </c>
      <c r="C72" s="17">
        <f>' доу инвал 612 дс12'!C72+'ХМАО НШЮ иннов.612дс12'!C72+' ХМАО НШЮ компл.безоп.612дс12'!C72+' Бюджет НШЮ доу инновац 612дс12'!C72+' Бюджет НШЮ доу  компл.бездс12 '!C72+' Бюджет энергосб. доу 612дс12'!C72+'Бюджет пожарка доу12 612'!C72+'Бюджет ЮНГ доу12 612'!C72</f>
        <v>12000</v>
      </c>
      <c r="D72" s="17">
        <f>' доу инвал 612 дс12'!D72+'ХМАО НШЮ иннов.612дс12'!D72+' ХМАО НШЮ компл.безоп.612дс12'!D72+' Бюджет НШЮ доу инновац 612дс12'!D72+' Бюджет НШЮ доу  компл.бездс12 '!D72+' Бюджет энергосб. доу 612дс12'!D72+'Бюджет пожарка доу12 612'!D72+'Бюджет ЮНГ доу12 612'!D72</f>
        <v>13000</v>
      </c>
      <c r="E72" s="17">
        <f>' доу инвал 612 дс12'!E72+'ХМАО НШЮ иннов.612дс12'!E72+' ХМАО НШЮ компл.безоп.612дс12'!E72+' Бюджет НШЮ доу инновац 612дс12'!E72+' Бюджет НШЮ доу  компл.бездс12 '!E72+' Бюджет энергосб. доу 612дс12'!E72+'Бюджет пожарка доу12 612'!E72+'Бюджет ЮНГ доу12 612'!E72</f>
        <v>14000</v>
      </c>
    </row>
    <row r="73" spans="1:5" ht="12" customHeight="1">
      <c r="A73" s="21" t="s">
        <v>69</v>
      </c>
      <c r="B73" s="16" t="s">
        <v>243</v>
      </c>
      <c r="C73" s="17">
        <f>' доу инвал 612 дс12'!C73+'ХМАО НШЮ иннов.612дс12'!C73+' ХМАО НШЮ компл.безоп.612дс12'!C73+' Бюджет НШЮ доу инновац 612дс12'!C73+' Бюджет НШЮ доу  компл.бездс12 '!C73+' Бюджет энергосб. доу 612дс12'!C73+'Бюджет пожарка доу12 612'!C73+'Бюджет ЮНГ доу12 612'!C73</f>
        <v>13000</v>
      </c>
      <c r="D73" s="17">
        <f>' доу инвал 612 дс12'!D73+'ХМАО НШЮ иннов.612дс12'!D73+' ХМАО НШЮ компл.безоп.612дс12'!D73+' Бюджет НШЮ доу инновац 612дс12'!D73+' Бюджет НШЮ доу  компл.бездс12 '!D73+' Бюджет энергосб. доу 612дс12'!D73+'Бюджет пожарка доу12 612'!D73+'Бюджет ЮНГ доу12 612'!D73</f>
        <v>20000</v>
      </c>
      <c r="E73" s="17">
        <f>' доу инвал 612 дс12'!E73+'ХМАО НШЮ иннов.612дс12'!E73+' ХМАО НШЮ компл.безоп.612дс12'!E73+' Бюджет НШЮ доу инновац 612дс12'!E73+' Бюджет НШЮ доу  компл.бездс12 '!E73+' Бюджет энергосб. доу 612дс12'!E73+'Бюджет пожарка доу12 612'!E73+'Бюджет ЮНГ доу12 612'!E73</f>
        <v>20000</v>
      </c>
    </row>
    <row r="74" spans="1:5" ht="12" customHeight="1">
      <c r="A74" s="23" t="s">
        <v>71</v>
      </c>
      <c r="B74" s="16" t="s">
        <v>244</v>
      </c>
      <c r="C74" s="17">
        <f>' доу инвал 612 дс12'!C74+'ХМАО НШЮ иннов.612дс12'!C74+' ХМАО НШЮ компл.безоп.612дс12'!C74+' Бюджет НШЮ доу инновац 612дс12'!C74+' Бюджет НШЮ доу  компл.бездс12 '!C74+' Бюджет энергосб. доу 612дс12'!C74+'Бюджет пожарка доу12 612'!C74+'Бюджет ЮНГ доу12 612'!C74</f>
        <v>0</v>
      </c>
      <c r="D74" s="17">
        <f>' доу инвал 612 дс12'!D74+'ХМАО НШЮ иннов.612дс12'!D74+' ХМАО НШЮ компл.безоп.612дс12'!D74+' Бюджет НШЮ доу инновац 612дс12'!D74+' Бюджет НШЮ доу  компл.бездс12 '!D74+' Бюджет энергосб. доу 612дс12'!D74+'Бюджет пожарка доу12 612'!D74+'Бюджет ЮНГ доу12 612'!D74</f>
        <v>0</v>
      </c>
      <c r="E74" s="17">
        <f>' доу инвал 612 дс12'!E74+'ХМАО НШЮ иннов.612дс12'!E74+' ХМАО НШЮ компл.безоп.612дс12'!E74+' Бюджет НШЮ доу инновац 612дс12'!E74+' Бюджет НШЮ доу  компл.бездс12 '!E74+' Бюджет энергосб. доу 612дс12'!E74+'Бюджет пожарка доу12 612'!E74+'Бюджет ЮНГ доу12 612'!E74</f>
        <v>0</v>
      </c>
    </row>
    <row r="75" spans="1:5" ht="12" customHeight="1">
      <c r="A75" s="24" t="s">
        <v>73</v>
      </c>
      <c r="B75" s="298" t="s">
        <v>245</v>
      </c>
      <c r="C75" s="17">
        <f>' доу инвал 612 дс12'!C75+'ХМАО НШЮ иннов.612дс12'!C75+' ХМАО НШЮ компл.безоп.612дс12'!C75+' Бюджет НШЮ доу инновац 612дс12'!C75+' Бюджет НШЮ доу  компл.бездс12 '!C75+' Бюджет энергосб. доу 612дс12'!C75+'Бюджет пожарка доу12 612'!C75+'Бюджет ЮНГ доу12 612'!C75</f>
        <v>0</v>
      </c>
      <c r="D75" s="17">
        <f>' доу инвал 612 дс12'!D75+'ХМАО НШЮ иннов.612дс12'!D75+' ХМАО НШЮ компл.безоп.612дс12'!D75+' Бюджет НШЮ доу инновац 612дс12'!D75+' Бюджет НШЮ доу  компл.бездс12 '!D75+' Бюджет энергосб. доу 612дс12'!D75+'Бюджет пожарка доу12 612'!D75+'Бюджет ЮНГ доу12 612'!D75</f>
        <v>0</v>
      </c>
      <c r="E75" s="17">
        <f>' доу инвал 612 дс12'!E75+'ХМАО НШЮ иннов.612дс12'!E75+' ХМАО НШЮ компл.безоп.612дс12'!E75+' Бюджет НШЮ доу инновац 612дс12'!E75+' Бюджет НШЮ доу  компл.бездс12 '!E75+' Бюджет энергосб. доу 612дс12'!E75+'Бюджет пожарка доу12 612'!E75+'Бюджет ЮНГ доу12 612'!E75</f>
        <v>0</v>
      </c>
    </row>
    <row r="76" spans="1:5" ht="21" customHeight="1">
      <c r="A76" s="24" t="s">
        <v>75</v>
      </c>
      <c r="B76" s="299" t="s">
        <v>246</v>
      </c>
      <c r="C76" s="17">
        <f>' доу инвал 612 дс12'!C76+'ХМАО НШЮ иннов.612дс12'!C76+' ХМАО НШЮ компл.безоп.612дс12'!C76+' Бюджет НШЮ доу инновац 612дс12'!C76+' Бюджет НШЮ доу  компл.бездс12 '!C76+' Бюджет энергосб. доу 612дс12'!C76+'Бюджет пожарка доу12 612'!C76+'Бюджет ЮНГ доу12 612'!C76</f>
        <v>0</v>
      </c>
      <c r="D76" s="17">
        <f>' доу инвал 612 дс12'!D76+'ХМАО НШЮ иннов.612дс12'!D76+' ХМАО НШЮ компл.безоп.612дс12'!D76+' Бюджет НШЮ доу инновац 612дс12'!D76+' Бюджет НШЮ доу  компл.бездс12 '!D76+' Бюджет энергосб. доу 612дс12'!D76+'Бюджет пожарка доу12 612'!D76+'Бюджет ЮНГ доу12 612'!D76</f>
        <v>0</v>
      </c>
      <c r="E76" s="17">
        <f>' доу инвал 612 дс12'!E76+'ХМАО НШЮ иннов.612дс12'!E76+' ХМАО НШЮ компл.безоп.612дс12'!E76+' Бюджет НШЮ доу инновац 612дс12'!E76+' Бюджет НШЮ доу  компл.бездс12 '!E76+' Бюджет энергосб. доу 612дс12'!E76+'Бюджет пожарка доу12 612'!E76+'Бюджет ЮНГ доу12 612'!E76</f>
        <v>0</v>
      </c>
    </row>
    <row r="77" spans="1:5" ht="21" customHeight="1">
      <c r="A77" s="24" t="s">
        <v>77</v>
      </c>
      <c r="B77" s="299" t="s">
        <v>247</v>
      </c>
      <c r="C77" s="17">
        <f>' доу инвал 612 дс12'!C77+'ХМАО НШЮ иннов.612дс12'!C77+' ХМАО НШЮ компл.безоп.612дс12'!C77+' Бюджет НШЮ доу инновац 612дс12'!C77+' Бюджет НШЮ доу  компл.бездс12 '!C77+' Бюджет энергосб. доу 612дс12'!C77+'Бюджет пожарка доу12 612'!C77+'Бюджет ЮНГ доу12 612'!C77</f>
        <v>0</v>
      </c>
      <c r="D77" s="17">
        <f>' доу инвал 612 дс12'!D77+'ХМАО НШЮ иннов.612дс12'!D77+' ХМАО НШЮ компл.безоп.612дс12'!D77+' Бюджет НШЮ доу инновац 612дс12'!D77+' Бюджет НШЮ доу  компл.бездс12 '!D77+' Бюджет энергосб. доу 612дс12'!D77+'Бюджет пожарка доу12 612'!D77+'Бюджет ЮНГ доу12 612'!D77</f>
        <v>0</v>
      </c>
      <c r="E77" s="17">
        <f>' доу инвал 612 дс12'!E77+'ХМАО НШЮ иннов.612дс12'!E77+' ХМАО НШЮ компл.безоп.612дс12'!E77+' Бюджет НШЮ доу инновац 612дс12'!E77+' Бюджет НШЮ доу  компл.бездс12 '!E77+' Бюджет энергосб. доу 612дс12'!E77+'Бюджет пожарка доу12 612'!E77+'Бюджет ЮНГ доу12 612'!E77</f>
        <v>0</v>
      </c>
    </row>
    <row r="78" spans="1:5" ht="11.25" customHeight="1">
      <c r="A78" s="8" t="s">
        <v>79</v>
      </c>
      <c r="B78" s="103" t="s">
        <v>248</v>
      </c>
      <c r="C78" s="17">
        <f>C79+C80+C81+C82+C83+C84+C85+C87+C88+C89+C90+C91+C92+C93+C94+C86+C95+C96+C97</f>
        <v>175500</v>
      </c>
      <c r="D78" s="17">
        <f>D79+D80+D81+D82+D83+D84+D85+D87+D88+D89+D90+D91+D92+D93+D94+D86+D95+D96+D97</f>
        <v>80000</v>
      </c>
      <c r="E78" s="17">
        <f>E79+E80+E81+E82+E83+E84+E85+E87+E88+E89+E90+E91+E92+E93+E94+E86+E95+E96+E97</f>
        <v>80000</v>
      </c>
    </row>
    <row r="79" spans="1:5" ht="11.25" customHeight="1">
      <c r="A79" s="19" t="s">
        <v>80</v>
      </c>
      <c r="B79" s="16" t="s">
        <v>249</v>
      </c>
      <c r="C79" s="17">
        <f>' доу инвал 612 дс12'!C79+'ХМАО НШЮ иннов.612дс12'!C79+' ХМАО НШЮ компл.безоп.612дс12'!C79+' Бюджет НШЮ доу инновац 612дс12'!C79+' Бюджет НШЮ доу  компл.бездс12 '!C79+' Бюджет энергосб. доу 612дс12'!C79+'Бюджет пожарка доу12 612'!C79+'Бюджет ЮНГ доу12 612'!C79</f>
        <v>0</v>
      </c>
      <c r="D79" s="17">
        <f>' доу инвал 612 дс12'!D79+'ХМАО НШЮ иннов.612дс12'!D79+' ХМАО НШЮ компл.безоп.612дс12'!D79+' Бюджет НШЮ доу инновац 612дс12'!D79+' Бюджет НШЮ доу  компл.бездс12 '!D79+' Бюджет энергосб. доу 612дс12'!D79+'Бюджет пожарка доу12 612'!D79+'Бюджет ЮНГ доу12 612'!D79</f>
        <v>0</v>
      </c>
      <c r="E79" s="17">
        <f>' доу инвал 612 дс12'!E79+'ХМАО НШЮ иннов.612дс12'!E79+' ХМАО НШЮ компл.безоп.612дс12'!E79+' Бюджет НШЮ доу инновац 612дс12'!E79+' Бюджет НШЮ доу  компл.бездс12 '!E79+' Бюджет энергосб. доу 612дс12'!E79+'Бюджет пожарка доу12 612'!E79+'Бюджет ЮНГ доу12 612'!E79</f>
        <v>0</v>
      </c>
    </row>
    <row r="80" spans="1:5" ht="11.25" customHeight="1">
      <c r="A80" s="19" t="s">
        <v>82</v>
      </c>
      <c r="B80" s="16" t="s">
        <v>250</v>
      </c>
      <c r="C80" s="17">
        <f>' доу инвал 612 дс12'!C80+'ХМАО НШЮ иннов.612дс12'!C80+' ХМАО НШЮ компл.безоп.612дс12'!C80+' Бюджет НШЮ доу инновац 612дс12'!C80+' Бюджет НШЮ доу  компл.бездс12 '!C80+' Бюджет энергосб. доу 612дс12'!C80+'Бюджет пожарка доу12 612'!C80+'Бюджет ЮНГ доу12 612'!C80</f>
        <v>0</v>
      </c>
      <c r="D80" s="17">
        <f>' доу инвал 612 дс12'!D80+'ХМАО НШЮ иннов.612дс12'!D80+' ХМАО НШЮ компл.безоп.612дс12'!D80+' Бюджет НШЮ доу инновац 612дс12'!D80+' Бюджет НШЮ доу  компл.бездс12 '!D80+' Бюджет энергосб. доу 612дс12'!D80+'Бюджет пожарка доу12 612'!D80+'Бюджет ЮНГ доу12 612'!D80</f>
        <v>0</v>
      </c>
      <c r="E80" s="17">
        <f>' доу инвал 612 дс12'!E80+'ХМАО НШЮ иннов.612дс12'!E80+' ХМАО НШЮ компл.безоп.612дс12'!E80+' Бюджет НШЮ доу инновац 612дс12'!E80+' Бюджет НШЮ доу  компл.бездс12 '!E80+' Бюджет энергосб. доу 612дс12'!E80+'Бюджет пожарка доу12 612'!E80+'Бюджет ЮНГ доу12 612'!E80</f>
        <v>0</v>
      </c>
    </row>
    <row r="81" spans="1:5" ht="11.25" customHeight="1">
      <c r="A81" s="19" t="s">
        <v>84</v>
      </c>
      <c r="B81" s="16" t="s">
        <v>251</v>
      </c>
      <c r="C81" s="17">
        <f>' доу инвал 612 дс12'!C81+'ХМАО НШЮ иннов.612дс12'!C81+' ХМАО НШЮ компл.безоп.612дс12'!C81+' Бюджет НШЮ доу инновац 612дс12'!C81+' Бюджет НШЮ доу  компл.бездс12 '!C81+' Бюджет энергосб. доу 612дс12'!C81+'Бюджет пожарка доу12 612'!C81+'Бюджет ЮНГ доу12 612'!C81</f>
        <v>0</v>
      </c>
      <c r="D81" s="17">
        <f>' доу инвал 612 дс12'!D81+'ХМАО НШЮ иннов.612дс12'!D81+' ХМАО НШЮ компл.безоп.612дс12'!D81+' Бюджет НШЮ доу инновац 612дс12'!D81+' Бюджет НШЮ доу  компл.бездс12 '!D81+' Бюджет энергосб. доу 612дс12'!D81+'Бюджет пожарка доу12 612'!D81+'Бюджет ЮНГ доу12 612'!D81</f>
        <v>0</v>
      </c>
      <c r="E81" s="17">
        <f>' доу инвал 612 дс12'!E81+'ХМАО НШЮ иннов.612дс12'!E81+' ХМАО НШЮ компл.безоп.612дс12'!E81+' Бюджет НШЮ доу инновац 612дс12'!E81+' Бюджет НШЮ доу  компл.бездс12 '!E81+' Бюджет энергосб. доу 612дс12'!E81+'Бюджет пожарка доу12 612'!E81+'Бюджет ЮНГ доу12 612'!E81</f>
        <v>0</v>
      </c>
    </row>
    <row r="82" spans="1:5" ht="11.25" customHeight="1">
      <c r="A82" s="25" t="s">
        <v>86</v>
      </c>
      <c r="B82" s="27" t="s">
        <v>252</v>
      </c>
      <c r="C82" s="17">
        <f>' доу инвал 612 дс12'!C82+'ХМАО НШЮ иннов.612дс12'!C82+' ХМАО НШЮ компл.безоп.612дс12'!C82+' Бюджет НШЮ доу инновац 612дс12'!C82+' Бюджет НШЮ доу  компл.бездс12 '!C82+' Бюджет энергосб. доу 612дс12'!C82+'Бюджет пожарка доу12 612'!C82+'Бюджет ЮНГ доу12 612'!C82</f>
        <v>0</v>
      </c>
      <c r="D82" s="17">
        <f>' доу инвал 612 дс12'!D82+'ХМАО НШЮ иннов.612дс12'!D82+' ХМАО НШЮ компл.безоп.612дс12'!D82+' Бюджет НШЮ доу инновац 612дс12'!D82+' Бюджет НШЮ доу  компл.бездс12 '!D82+' Бюджет энергосб. доу 612дс12'!D82+'Бюджет пожарка доу12 612'!D82+'Бюджет ЮНГ доу12 612'!D82</f>
        <v>0</v>
      </c>
      <c r="E82" s="17">
        <f>' доу инвал 612 дс12'!E82+'ХМАО НШЮ иннов.612дс12'!E82+' ХМАО НШЮ компл.безоп.612дс12'!E82+' Бюджет НШЮ доу инновац 612дс12'!E82+' Бюджет НШЮ доу  компл.бездс12 '!E82+' Бюджет энергосб. доу 612дс12'!E82+'Бюджет пожарка доу12 612'!E82+'Бюджет ЮНГ доу12 612'!E82</f>
        <v>0</v>
      </c>
    </row>
    <row r="83" spans="1:5" ht="11.25" customHeight="1">
      <c r="A83" s="25" t="s">
        <v>88</v>
      </c>
      <c r="B83" s="27" t="s">
        <v>253</v>
      </c>
      <c r="C83" s="17">
        <f>' доу инвал 612 дс12'!C83+'ХМАО НШЮ иннов.612дс12'!C83+' ХМАО НШЮ компл.безоп.612дс12'!C83+' Бюджет НШЮ доу инновац 612дс12'!C83+' Бюджет НШЮ доу  компл.бездс12 '!C83+' Бюджет энергосб. доу 612дс12'!C83+'Бюджет пожарка доу12 612'!C83+'Бюджет ЮНГ доу12 612'!C83</f>
        <v>0</v>
      </c>
      <c r="D83" s="17">
        <f>' доу инвал 612 дс12'!D83+'ХМАО НШЮ иннов.612дс12'!D83+' ХМАО НШЮ компл.безоп.612дс12'!D83+' Бюджет НШЮ доу инновац 612дс12'!D83+' Бюджет НШЮ доу  компл.бездс12 '!D83+' Бюджет энергосб. доу 612дс12'!D83+'Бюджет пожарка доу12 612'!D83+'Бюджет ЮНГ доу12 612'!D83</f>
        <v>0</v>
      </c>
      <c r="E83" s="17">
        <f>' доу инвал 612 дс12'!E83+'ХМАО НШЮ иннов.612дс12'!E83+' ХМАО НШЮ компл.безоп.612дс12'!E83+' Бюджет НШЮ доу инновац 612дс12'!E83+' Бюджет НШЮ доу  компл.бездс12 '!E83+' Бюджет энергосб. доу 612дс12'!E83+'Бюджет пожарка доу12 612'!E83+'Бюджет ЮНГ доу12 612'!E83</f>
        <v>0</v>
      </c>
    </row>
    <row r="84" spans="1:5" ht="11.25" customHeight="1">
      <c r="A84" s="26" t="s">
        <v>90</v>
      </c>
      <c r="B84" s="104" t="s">
        <v>254</v>
      </c>
      <c r="C84" s="17">
        <f>' доу инвал 612 дс12'!C84+'ХМАО НШЮ иннов.612дс12'!C84+' ХМАО НШЮ компл.безоп.612дс12'!C84+' Бюджет НШЮ доу инновац 612дс12'!C84+' Бюджет НШЮ доу  компл.бездс12 '!C84+' Бюджет энергосб. доу 612дс12'!C84+'Бюджет пожарка доу12 612'!C84+'Бюджет ЮНГ доу12 612'!C84</f>
        <v>77500</v>
      </c>
      <c r="D84" s="17">
        <f>' доу инвал 612 дс12'!D84+'ХМАО НШЮ иннов.612дс12'!D84+' ХМАО НШЮ компл.безоп.612дс12'!D84+' Бюджет НШЮ доу инновац 612дс12'!D84+' Бюджет НШЮ доу  компл.бездс12 '!D84+' Бюджет энергосб. доу 612дс12'!D84+'Бюджет пожарка доу12 612'!D84+'Бюджет ЮНГ доу12 612'!D84</f>
        <v>80000</v>
      </c>
      <c r="E84" s="17">
        <f>' доу инвал 612 дс12'!E84+'ХМАО НШЮ иннов.612дс12'!E84+' ХМАО НШЮ компл.безоп.612дс12'!E84+' Бюджет НШЮ доу инновац 612дс12'!E84+' Бюджет НШЮ доу  компл.бездс12 '!E84+' Бюджет энергосб. доу 612дс12'!E84+'Бюджет пожарка доу12 612'!E84+'Бюджет ЮНГ доу12 612'!E84</f>
        <v>80000</v>
      </c>
    </row>
    <row r="85" spans="1:5" ht="11.25" customHeight="1">
      <c r="A85" s="7" t="s">
        <v>92</v>
      </c>
      <c r="B85" s="27" t="s">
        <v>255</v>
      </c>
      <c r="C85" s="17">
        <f>' доу инвал 612 дс12'!C85+'ХМАО НШЮ иннов.612дс12'!C85+' ХМАО НШЮ компл.безоп.612дс12'!C85+' Бюджет НШЮ доу инновац 612дс12'!C85+' Бюджет НШЮ доу  компл.бездс12 '!C85+' Бюджет энергосб. доу 612дс12'!C85+'Бюджет пожарка доу12 612'!C85+'Бюджет ЮНГ доу12 612'!C85</f>
        <v>0</v>
      </c>
      <c r="D85" s="17">
        <f>' доу инвал 612 дс12'!D85+'ХМАО НШЮ иннов.612дс12'!D85+' ХМАО НШЮ компл.безоп.612дс12'!D85+' Бюджет НШЮ доу инновац 612дс12'!D85+' Бюджет НШЮ доу  компл.бездс12 '!D85+' Бюджет энергосб. доу 612дс12'!D85+'Бюджет пожарка доу12 612'!D85+'Бюджет ЮНГ доу12 612'!D85</f>
        <v>0</v>
      </c>
      <c r="E85" s="17">
        <f>' доу инвал 612 дс12'!E85+'ХМАО НШЮ иннов.612дс12'!E85+' ХМАО НШЮ компл.безоп.612дс12'!E85+' Бюджет НШЮ доу инновац 612дс12'!E85+' Бюджет НШЮ доу  компл.бездс12 '!E85+' Бюджет энергосб. доу 612дс12'!E85+'Бюджет пожарка доу12 612'!E85+'Бюджет ЮНГ доу12 612'!E85</f>
        <v>0</v>
      </c>
    </row>
    <row r="86" spans="1:5" ht="18.75" customHeight="1">
      <c r="A86" s="28" t="s">
        <v>94</v>
      </c>
      <c r="B86" s="27" t="s">
        <v>256</v>
      </c>
      <c r="C86" s="17">
        <f>' доу инвал 612 дс12'!C86+'ХМАО НШЮ иннов.612дс12'!C86+' ХМАО НШЮ компл.безоп.612дс12'!C86+' Бюджет НШЮ доу инновац 612дс12'!C86+' Бюджет НШЮ доу  компл.бездс12 '!C86+' Бюджет энергосб. доу 612дс12'!C86+'Бюджет пожарка доу12 612'!C86+'Бюджет ЮНГ доу12 612'!C86</f>
        <v>0</v>
      </c>
      <c r="D86" s="17">
        <f>' доу инвал 612 дс12'!D86+'ХМАО НШЮ иннов.612дс12'!D86+' ХМАО НШЮ компл.безоп.612дс12'!D86+' Бюджет НШЮ доу инновац 612дс12'!D86+' Бюджет НШЮ доу  компл.бездс12 '!D86+' Бюджет энергосб. доу 612дс12'!D86+'Бюджет пожарка доу12 612'!D86+'Бюджет ЮНГ доу12 612'!D86</f>
        <v>0</v>
      </c>
      <c r="E86" s="17">
        <f>' доу инвал 612 дс12'!E86+'ХМАО НШЮ иннов.612дс12'!E86+' ХМАО НШЮ компл.безоп.612дс12'!E86+' Бюджет НШЮ доу инновац 612дс12'!E86+' Бюджет НШЮ доу  компл.бездс12 '!E86+' Бюджет энергосб. доу 612дс12'!E86+'Бюджет пожарка доу12 612'!E86+'Бюджет ЮНГ доу12 612'!E86</f>
        <v>0</v>
      </c>
    </row>
    <row r="87" spans="1:5" ht="12.75" customHeight="1">
      <c r="A87" s="29" t="s">
        <v>96</v>
      </c>
      <c r="B87" s="298" t="s">
        <v>257</v>
      </c>
      <c r="C87" s="17">
        <f>' доу инвал 612 дс12'!C87+'ХМАО НШЮ иннов.612дс12'!C87+' ХМАО НШЮ компл.безоп.612дс12'!C87+' Бюджет НШЮ доу инновац 612дс12'!C87+' Бюджет НШЮ доу  компл.бездс12 '!C87+' Бюджет энергосб. доу 612дс12'!C87+'Бюджет пожарка доу12 612'!C87+'Бюджет ЮНГ доу12 612'!C87</f>
        <v>0</v>
      </c>
      <c r="D87" s="17">
        <f>' доу инвал 612 дс12'!D87+'ХМАО НШЮ иннов.612дс12'!D87+' ХМАО НШЮ компл.безоп.612дс12'!D87+' Бюджет НШЮ доу инновац 612дс12'!D87+' Бюджет НШЮ доу  компл.бездс12 '!D87+' Бюджет энергосб. доу 612дс12'!D87+'Бюджет пожарка доу12 612'!D87+'Бюджет ЮНГ доу12 612'!D87</f>
        <v>0</v>
      </c>
      <c r="E87" s="17">
        <f>' доу инвал 612 дс12'!E87+'ХМАО НШЮ иннов.612дс12'!E87+' ХМАО НШЮ компл.безоп.612дс12'!E87+' Бюджет НШЮ доу инновац 612дс12'!E87+' Бюджет НШЮ доу  компл.бездс12 '!E87+' Бюджет энергосб. доу 612дс12'!E87+'Бюджет пожарка доу12 612'!E87+'Бюджет ЮНГ доу12 612'!E87</f>
        <v>0</v>
      </c>
    </row>
    <row r="88" spans="1:5" ht="12.75" customHeight="1">
      <c r="A88" s="29" t="s">
        <v>98</v>
      </c>
      <c r="B88" s="298" t="s">
        <v>258</v>
      </c>
      <c r="C88" s="17">
        <f>' доу инвал 612 дс12'!C88+'ХМАО НШЮ иннов.612дс12'!C88+' ХМАО НШЮ компл.безоп.612дс12'!C88+' Бюджет НШЮ доу инновац 612дс12'!C88+' Бюджет НШЮ доу  компл.бездс12 '!C88+' Бюджет энергосб. доу 612дс12'!C88+'Бюджет пожарка доу12 612'!C88+'Бюджет ЮНГ доу12 612'!C88</f>
        <v>0</v>
      </c>
      <c r="D88" s="17">
        <f>' доу инвал 612 дс12'!D88+'ХМАО НШЮ иннов.612дс12'!D88+' ХМАО НШЮ компл.безоп.612дс12'!D88+' Бюджет НШЮ доу инновац 612дс12'!D88+' Бюджет НШЮ доу  компл.бездс12 '!D88+' Бюджет энергосб. доу 612дс12'!D88+'Бюджет пожарка доу12 612'!D88+'Бюджет ЮНГ доу12 612'!D88</f>
        <v>0</v>
      </c>
      <c r="E88" s="17">
        <f>' доу инвал 612 дс12'!E88+'ХМАО НШЮ иннов.612дс12'!E88+' ХМАО НШЮ компл.безоп.612дс12'!E88+' Бюджет НШЮ доу инновац 612дс12'!E88+' Бюджет НШЮ доу  компл.бездс12 '!E88+' Бюджет энергосб. доу 612дс12'!E88+'Бюджет пожарка доу12 612'!E88+'Бюджет ЮНГ доу12 612'!E88</f>
        <v>0</v>
      </c>
    </row>
    <row r="89" spans="1:5" ht="12.75" customHeight="1">
      <c r="A89" s="30" t="s">
        <v>100</v>
      </c>
      <c r="B89" s="298" t="s">
        <v>259</v>
      </c>
      <c r="C89" s="17">
        <f>' доу инвал 612 дс12'!C89+'ХМАО НШЮ иннов.612дс12'!C89+' ХМАО НШЮ компл.безоп.612дс12'!C89+' Бюджет НШЮ доу инновац 612дс12'!C89+' Бюджет НШЮ доу  компл.бездс12 '!C89+' Бюджет энергосб. доу 612дс12'!C89+'Бюджет пожарка доу12 612'!C89+'Бюджет ЮНГ доу12 612'!C89</f>
        <v>0</v>
      </c>
      <c r="D89" s="17">
        <f>' доу инвал 612 дс12'!D89+'ХМАО НШЮ иннов.612дс12'!D89+' ХМАО НШЮ компл.безоп.612дс12'!D89+' Бюджет НШЮ доу инновац 612дс12'!D89+' Бюджет НШЮ доу  компл.бездс12 '!D89+' Бюджет энергосб. доу 612дс12'!D89+'Бюджет пожарка доу12 612'!D89+'Бюджет ЮНГ доу12 612'!D89</f>
        <v>0</v>
      </c>
      <c r="E89" s="17">
        <f>' доу инвал 612 дс12'!E89+'ХМАО НШЮ иннов.612дс12'!E89+' ХМАО НШЮ компл.безоп.612дс12'!E89+' Бюджет НШЮ доу инновац 612дс12'!E89+' Бюджет НШЮ доу  компл.бездс12 '!E89+' Бюджет энергосб. доу 612дс12'!E89+'Бюджет пожарка доу12 612'!E89+'Бюджет ЮНГ доу12 612'!E89</f>
        <v>0</v>
      </c>
    </row>
    <row r="90" spans="1:5" ht="12.75" customHeight="1">
      <c r="A90" s="29" t="s">
        <v>102</v>
      </c>
      <c r="B90" s="298" t="s">
        <v>260</v>
      </c>
      <c r="C90" s="17">
        <f>' доу инвал 612 дс12'!C90+'ХМАО НШЮ иннов.612дс12'!C90+' ХМАО НШЮ компл.безоп.612дс12'!C90+' Бюджет НШЮ доу инновац 612дс12'!C90+' Бюджет НШЮ доу  компл.бездс12 '!C90+' Бюджет энергосб. доу 612дс12'!C90+'Бюджет пожарка доу12 612'!C90+'Бюджет ЮНГ доу12 612'!C90</f>
        <v>0</v>
      </c>
      <c r="D90" s="17">
        <f>' доу инвал 612 дс12'!D90+'ХМАО НШЮ иннов.612дс12'!D90+' ХМАО НШЮ компл.безоп.612дс12'!D90+' Бюджет НШЮ доу инновац 612дс12'!D90+' Бюджет НШЮ доу  компл.бездс12 '!D90+' Бюджет энергосб. доу 612дс12'!D90+'Бюджет пожарка доу12 612'!D90+'Бюджет ЮНГ доу12 612'!D90</f>
        <v>0</v>
      </c>
      <c r="E90" s="17">
        <f>' доу инвал 612 дс12'!E90+'ХМАО НШЮ иннов.612дс12'!E90+' ХМАО НШЮ компл.безоп.612дс12'!E90+' Бюджет НШЮ доу инновац 612дс12'!E90+' Бюджет НШЮ доу  компл.бездс12 '!E90+' Бюджет энергосб. доу 612дс12'!E90+'Бюджет пожарка доу12 612'!E90+'Бюджет ЮНГ доу12 612'!E90</f>
        <v>0</v>
      </c>
    </row>
    <row r="91" spans="1:5" ht="21" customHeight="1">
      <c r="A91" s="30" t="s">
        <v>104</v>
      </c>
      <c r="B91" s="298" t="s">
        <v>261</v>
      </c>
      <c r="C91" s="17">
        <f>' доу инвал 612 дс12'!C91+'ХМАО НШЮ иннов.612дс12'!C91+' ХМАО НШЮ компл.безоп.612дс12'!C91+' Бюджет НШЮ доу инновац 612дс12'!C91+' Бюджет НШЮ доу  компл.бездс12 '!C91+' Бюджет энергосб. доу 612дс12'!C91+'Бюджет пожарка доу12 612'!C91+'Бюджет ЮНГ доу12 612'!C91</f>
        <v>0</v>
      </c>
      <c r="D91" s="17">
        <f>' доу инвал 612 дс12'!D91+'ХМАО НШЮ иннов.612дс12'!D91+' ХМАО НШЮ компл.безоп.612дс12'!D91+' Бюджет НШЮ доу инновац 612дс12'!D91+' Бюджет НШЮ доу  компл.бездс12 '!D91+' Бюджет энергосб. доу 612дс12'!D91+'Бюджет пожарка доу12 612'!D91+'Бюджет ЮНГ доу12 612'!D91</f>
        <v>0</v>
      </c>
      <c r="E91" s="17">
        <f>' доу инвал 612 дс12'!E91+'ХМАО НШЮ иннов.612дс12'!E91+' ХМАО НШЮ компл.безоп.612дс12'!E91+' Бюджет НШЮ доу инновац 612дс12'!E91+' Бюджет НШЮ доу  компл.бездс12 '!E91+' Бюджет энергосб. доу 612дс12'!E91+'Бюджет пожарка доу12 612'!E91+'Бюджет ЮНГ доу12 612'!E91</f>
        <v>0</v>
      </c>
    </row>
    <row r="92" spans="1:5" ht="21" customHeight="1">
      <c r="A92" s="31" t="s">
        <v>106</v>
      </c>
      <c r="B92" s="298" t="s">
        <v>262</v>
      </c>
      <c r="C92" s="17">
        <f>' доу инвал 612 дс12'!C92+'ХМАО НШЮ иннов.612дс12'!C92+' ХМАО НШЮ компл.безоп.612дс12'!C92+' Бюджет НШЮ доу инновац 612дс12'!C92+' Бюджет НШЮ доу  компл.бездс12 '!C92+' Бюджет энергосб. доу 612дс12'!C92+'Бюджет пожарка доу12 612'!C92+'Бюджет ЮНГ доу12 612'!C92</f>
        <v>0</v>
      </c>
      <c r="D92" s="17">
        <f>' доу инвал 612 дс12'!D92+'ХМАО НШЮ иннов.612дс12'!D92+' ХМАО НШЮ компл.безоп.612дс12'!D92+' Бюджет НШЮ доу инновац 612дс12'!D92+' Бюджет НШЮ доу  компл.бездс12 '!D92+' Бюджет энергосб. доу 612дс12'!D92+'Бюджет пожарка доу12 612'!D92+'Бюджет ЮНГ доу12 612'!D92</f>
        <v>0</v>
      </c>
      <c r="E92" s="17">
        <f>' доу инвал 612 дс12'!E92+'ХМАО НШЮ иннов.612дс12'!E92+' ХМАО НШЮ компл.безоп.612дс12'!E92+' Бюджет НШЮ доу инновац 612дс12'!E92+' Бюджет НШЮ доу  компл.бездс12 '!E92+' Бюджет энергосб. доу 612дс12'!E92+'Бюджет пожарка доу12 612'!E92+'Бюджет ЮНГ доу12 612'!E92</f>
        <v>0</v>
      </c>
    </row>
    <row r="93" spans="1:5" ht="10.5" customHeight="1">
      <c r="A93" s="31" t="s">
        <v>73</v>
      </c>
      <c r="B93" s="298" t="s">
        <v>263</v>
      </c>
      <c r="C93" s="17">
        <f>' доу инвал 612 дс12'!C93+'ХМАО НШЮ иннов.612дс12'!C93+' ХМАО НШЮ компл.безоп.612дс12'!C93+' Бюджет НШЮ доу инновац 612дс12'!C93+' Бюджет НШЮ доу  компл.бездс12 '!C93+' Бюджет энергосб. доу 612дс12'!C93+'Бюджет пожарка доу12 612'!C93+'Бюджет ЮНГ доу12 612'!C93</f>
        <v>0</v>
      </c>
      <c r="D93" s="17">
        <f>' доу инвал 612 дс12'!D93+'ХМАО НШЮ иннов.612дс12'!D93+' ХМАО НШЮ компл.безоп.612дс12'!D93+' Бюджет НШЮ доу инновац 612дс12'!D93+' Бюджет НШЮ доу  компл.бездс12 '!D93+' Бюджет энергосб. доу 612дс12'!D93+'Бюджет пожарка доу12 612'!D93+'Бюджет ЮНГ доу12 612'!D93</f>
        <v>0</v>
      </c>
      <c r="E93" s="17">
        <f>' доу инвал 612 дс12'!E93+'ХМАО НШЮ иннов.612дс12'!E93+' ХМАО НШЮ компл.безоп.612дс12'!E93+' Бюджет НШЮ доу инновац 612дс12'!E93+' Бюджет НШЮ доу  компл.бездс12 '!E93+' Бюджет энергосб. доу 612дс12'!E93+'Бюджет пожарка доу12 612'!E93+'Бюджет ЮНГ доу12 612'!E93</f>
        <v>0</v>
      </c>
    </row>
    <row r="94" spans="1:5" ht="10.5" customHeight="1">
      <c r="A94" s="31" t="s">
        <v>109</v>
      </c>
      <c r="B94" s="298" t="s">
        <v>264</v>
      </c>
      <c r="C94" s="17">
        <f>' доу инвал 612 дс12'!C94+'ХМАО НШЮ иннов.612дс12'!C94+' ХМАО НШЮ компл.безоп.612дс12'!C94+' Бюджет НШЮ доу инновац 612дс12'!C94+' Бюджет НШЮ доу  компл.бездс12 '!C94+' Бюджет энергосб. доу 612дс12'!C94+'Бюджет пожарка доу12 612'!C94+'Бюджет ЮНГ доу12 612'!C94</f>
        <v>0</v>
      </c>
      <c r="D94" s="17">
        <f>' доу инвал 612 дс12'!D94+'ХМАО НШЮ иннов.612дс12'!D94+' ХМАО НШЮ компл.безоп.612дс12'!D94+' Бюджет НШЮ доу инновац 612дс12'!D94+' Бюджет НШЮ доу  компл.бездс12 '!D94+' Бюджет энергосб. доу 612дс12'!D94+'Бюджет пожарка доу12 612'!D94+'Бюджет ЮНГ доу12 612'!D94</f>
        <v>0</v>
      </c>
      <c r="E94" s="17">
        <f>' доу инвал 612 дс12'!E94+'ХМАО НШЮ иннов.612дс12'!E94+' ХМАО НШЮ компл.безоп.612дс12'!E94+' Бюджет НШЮ доу инновац 612дс12'!E94+' Бюджет НШЮ доу  компл.бездс12 '!E94+' Бюджет энергосб. доу 612дс12'!E94+'Бюджет пожарка доу12 612'!E94+'Бюджет ЮНГ доу12 612'!E94</f>
        <v>0</v>
      </c>
    </row>
    <row r="95" spans="1:5" ht="31.5" customHeight="1">
      <c r="A95" s="32" t="s">
        <v>111</v>
      </c>
      <c r="B95" s="300" t="s">
        <v>265</v>
      </c>
      <c r="C95" s="17">
        <f>' доу инвал 612 дс12'!C95+'ХМАО НШЮ иннов.612дс12'!C95+' ХМАО НШЮ компл.безоп.612дс12'!C95+' Бюджет НШЮ доу инновац 612дс12'!C95+' Бюджет НШЮ доу  компл.бездс12 '!C95+' Бюджет энергосб. доу 612дс12'!C95+'Бюджет пожарка доу12 612'!C95+'Бюджет ЮНГ доу12 612'!C95</f>
        <v>0</v>
      </c>
      <c r="D95" s="17">
        <f>' доу инвал 612 дс12'!D95+'ХМАО НШЮ иннов.612дс12'!D95+' ХМАО НШЮ компл.безоп.612дс12'!D95+' Бюджет НШЮ доу инновац 612дс12'!D95+' Бюджет НШЮ доу  компл.бездс12 '!D95+' Бюджет энергосб. доу 612дс12'!D95+'Бюджет пожарка доу12 612'!D95+'Бюджет ЮНГ доу12 612'!D95</f>
        <v>0</v>
      </c>
      <c r="E95" s="17">
        <f>' доу инвал 612 дс12'!E95+'ХМАО НШЮ иннов.612дс12'!E95+' ХМАО НШЮ компл.безоп.612дс12'!E95+' Бюджет НШЮ доу инновац 612дс12'!E95+' Бюджет НШЮ доу  компл.бездс12 '!E95+' Бюджет энергосб. доу 612дс12'!E95+'Бюджет пожарка доу12 612'!E95+'Бюджет ЮНГ доу12 612'!E95</f>
        <v>0</v>
      </c>
    </row>
    <row r="96" spans="1:5" ht="20.25" customHeight="1">
      <c r="A96" s="32" t="s">
        <v>113</v>
      </c>
      <c r="B96" s="300" t="s">
        <v>266</v>
      </c>
      <c r="C96" s="17">
        <f>' доу инвал 612 дс12'!C96+'ХМАО НШЮ иннов.612дс12'!C96+' ХМАО НШЮ компл.безоп.612дс12'!C96+' Бюджет НШЮ доу инновац 612дс12'!C96+' Бюджет НШЮ доу  компл.бездс12 '!C96+' Бюджет энергосб. доу 612дс12'!C96+'Бюджет пожарка доу12 612'!C96+'Бюджет ЮНГ доу12 612'!C96</f>
        <v>98000</v>
      </c>
      <c r="D96" s="17">
        <f>' доу инвал 612 дс12'!D96+'ХМАО НШЮ иннов.612дс12'!D96+' ХМАО НШЮ компл.безоп.612дс12'!D96+' Бюджет НШЮ доу инновац 612дс12'!D96+' Бюджет НШЮ доу  компл.бездс12 '!D96+' Бюджет энергосб. доу 612дс12'!D96+'Бюджет пожарка доу12 612'!D96+'Бюджет ЮНГ доу12 612'!D96</f>
        <v>0</v>
      </c>
      <c r="E96" s="17">
        <f>' доу инвал 612 дс12'!E96+'ХМАО НШЮ иннов.612дс12'!E96+' ХМАО НШЮ компл.безоп.612дс12'!E96+' Бюджет НШЮ доу инновац 612дс12'!E96+' Бюджет НШЮ доу  компл.бездс12 '!E96+' Бюджет энергосб. доу 612дс12'!E96+'Бюджет пожарка доу12 612'!E96+'Бюджет ЮНГ доу12 612'!E96</f>
        <v>0</v>
      </c>
    </row>
    <row r="97" spans="1:5" ht="20.25" customHeight="1" thickBot="1">
      <c r="A97" s="32" t="s">
        <v>115</v>
      </c>
      <c r="B97" s="300" t="s">
        <v>267</v>
      </c>
      <c r="C97" s="17">
        <f>' доу инвал 612 дс12'!C97+'ХМАО НШЮ иннов.612дс12'!C97+' ХМАО НШЮ компл.безоп.612дс12'!C97+' Бюджет НШЮ доу инновац 612дс12'!C97+' Бюджет НШЮ доу  компл.бездс12 '!C97+' Бюджет энергосб. доу 612дс12'!C97+'Бюджет пожарка доу12 612'!C97+'Бюджет ЮНГ доу12 612'!C97</f>
        <v>0</v>
      </c>
      <c r="D97" s="17">
        <f>' доу инвал 612 дс12'!D97+'ХМАО НШЮ иннов.612дс12'!D97+' ХМАО НШЮ компл.безоп.612дс12'!D97+' Бюджет НШЮ доу инновац 612дс12'!D97+' Бюджет НШЮ доу  компл.бездс12 '!D97+' Бюджет энергосб. доу 612дс12'!D97+'Бюджет пожарка доу12 612'!D97+'Бюджет ЮНГ доу12 612'!D97</f>
        <v>0</v>
      </c>
      <c r="E97" s="17">
        <f>' доу инвал 612 дс12'!E97+'ХМАО НШЮ иннов.612дс12'!E97+' ХМАО НШЮ компл.безоп.612дс12'!E97+' Бюджет НШЮ доу инновац 612дс12'!E97+' Бюджет НШЮ доу  компл.бездс12 '!E97+' Бюджет энергосб. доу 612дс12'!E97+'Бюджет пожарка доу12 612'!E97+'Бюджет ЮНГ доу12 612'!E97</f>
        <v>0</v>
      </c>
    </row>
    <row r="98" spans="1:5" ht="11.25" customHeight="1" thickBot="1">
      <c r="A98" s="13" t="s">
        <v>117</v>
      </c>
      <c r="B98" s="99" t="s">
        <v>268</v>
      </c>
      <c r="C98" s="115">
        <f>C99+C100+C101+C102</f>
        <v>0</v>
      </c>
      <c r="D98" s="115">
        <f>D99+D100+D101+D102</f>
        <v>0</v>
      </c>
      <c r="E98" s="115">
        <f>E99+E100+E101+E102</f>
        <v>0</v>
      </c>
    </row>
    <row r="99" spans="1:5" ht="11.25" customHeight="1">
      <c r="A99" s="33" t="s">
        <v>118</v>
      </c>
      <c r="B99" s="93" t="s">
        <v>269</v>
      </c>
      <c r="C99" s="17">
        <f>' доу инвал 612 дс12'!C99+'ХМАО НШЮ иннов.612дс12'!C99+' ХМАО НШЮ компл.безоп.612дс12'!C99+' Бюджет НШЮ доу инновац 612дс12'!C99+' Бюджет НШЮ доу  компл.бездс12 '!C99+' Бюджет энергосб. доу 612дс12'!C99+'Бюджет пожарка доу12 612'!C99+'Бюджет ЮНГ доу12 612'!C99</f>
        <v>0</v>
      </c>
      <c r="D99" s="17">
        <f>' доу инвал 612 дс12'!D99+'ХМАО НШЮ иннов.612дс12'!D99+' ХМАО НШЮ компл.безоп.612дс12'!D99+' Бюджет НШЮ доу инновац 612дс12'!D99+' Бюджет НШЮ доу  компл.бездс12 '!D99+' Бюджет энергосб. доу 612дс12'!D99+'Бюджет пожарка доу12 612'!D99+'Бюджет ЮНГ доу12 612'!D99</f>
        <v>0</v>
      </c>
      <c r="E99" s="17">
        <f>' доу инвал 612 дс12'!E99+'ХМАО НШЮ иннов.612дс12'!E99+' ХМАО НШЮ компл.безоп.612дс12'!E99+' Бюджет НШЮ доу инновац 612дс12'!E99+' Бюджет НШЮ доу  компл.бездс12 '!E99+' Бюджет энергосб. доу 612дс12'!E99+'Бюджет пожарка доу12 612'!E99+'Бюджет ЮНГ доу12 612'!E99</f>
        <v>0</v>
      </c>
    </row>
    <row r="100" spans="1:5" ht="11.25" customHeight="1">
      <c r="A100" s="34" t="s">
        <v>120</v>
      </c>
      <c r="B100" s="20" t="s">
        <v>270</v>
      </c>
      <c r="C100" s="17">
        <f>' доу инвал 612 дс12'!C100+'ХМАО НШЮ иннов.612дс12'!C100+' ХМАО НШЮ компл.безоп.612дс12'!C100+' Бюджет НШЮ доу инновац 612дс12'!C100+' Бюджет НШЮ доу  компл.бездс12 '!C100+' Бюджет энергосб. доу 612дс12'!C100+'Бюджет пожарка доу12 612'!C100+'Бюджет ЮНГ доу12 612'!C100</f>
        <v>0</v>
      </c>
      <c r="D100" s="17">
        <f>' доу инвал 612 дс12'!D100+'ХМАО НШЮ иннов.612дс12'!D100+' ХМАО НШЮ компл.безоп.612дс12'!D100+' Бюджет НШЮ доу инновац 612дс12'!D100+' Бюджет НШЮ доу  компл.бездс12 '!D100+' Бюджет энергосб. доу 612дс12'!D100+'Бюджет пожарка доу12 612'!D100+'Бюджет ЮНГ доу12 612'!D100</f>
        <v>0</v>
      </c>
      <c r="E100" s="17">
        <f>' доу инвал 612 дс12'!E100+'ХМАО НШЮ иннов.612дс12'!E100+' ХМАО НШЮ компл.безоп.612дс12'!E100+' Бюджет НШЮ доу инновац 612дс12'!E100+' Бюджет НШЮ доу  компл.бездс12 '!E100+' Бюджет энергосб. доу 612дс12'!E100+'Бюджет пожарка доу12 612'!E100+'Бюджет ЮНГ доу12 612'!E100</f>
        <v>0</v>
      </c>
    </row>
    <row r="101" spans="1:5" ht="11.25" customHeight="1">
      <c r="A101" s="33" t="s">
        <v>122</v>
      </c>
      <c r="B101" s="93" t="s">
        <v>271</v>
      </c>
      <c r="C101" s="17">
        <f>' доу инвал 612 дс12'!C101+'ХМАО НШЮ иннов.612дс12'!C101+' ХМАО НШЮ компл.безоп.612дс12'!C101+' Бюджет НШЮ доу инновац 612дс12'!C101+' Бюджет НШЮ доу  компл.бездс12 '!C101+' Бюджет энергосб. доу 612дс12'!C101+'Бюджет пожарка доу12 612'!C101+'Бюджет ЮНГ доу12 612'!C101</f>
        <v>0</v>
      </c>
      <c r="D101" s="17">
        <f>' доу инвал 612 дс12'!D101+'ХМАО НШЮ иннов.612дс12'!D101+' ХМАО НШЮ компл.безоп.612дс12'!D101+' Бюджет НШЮ доу инновац 612дс12'!D101+' Бюджет НШЮ доу  компл.бездс12 '!D101+' Бюджет энергосб. доу 612дс12'!D101+'Бюджет пожарка доу12 612'!D101+'Бюджет ЮНГ доу12 612'!D101</f>
        <v>0</v>
      </c>
      <c r="E101" s="17">
        <f>' доу инвал 612 дс12'!E101+'ХМАО НШЮ иннов.612дс12'!E101+' ХМАО НШЮ компл.безоп.612дс12'!E101+' Бюджет НШЮ доу инновац 612дс12'!E101+' Бюджет НШЮ доу  компл.бездс12 '!E101+' Бюджет энергосб. доу 612дс12'!E101+'Бюджет пожарка доу12 612'!E101+'Бюджет ЮНГ доу12 612'!E101</f>
        <v>0</v>
      </c>
    </row>
    <row r="102" spans="1:5" ht="32.25" customHeight="1" thickBot="1">
      <c r="A102" s="35" t="s">
        <v>111</v>
      </c>
      <c r="B102" s="105" t="s">
        <v>272</v>
      </c>
      <c r="C102" s="17">
        <f>' доу инвал 612 дс12'!C102+'ХМАО НШЮ иннов.612дс12'!C102+' ХМАО НШЮ компл.безоп.612дс12'!C102+' Бюджет НШЮ доу инновац 612дс12'!C102+' Бюджет НШЮ доу  компл.бездс12 '!C102+' Бюджет энергосб. доу 612дс12'!C102+'Бюджет пожарка доу12 612'!C102+'Бюджет ЮНГ доу12 612'!C102</f>
        <v>0</v>
      </c>
      <c r="D102" s="17">
        <f>' доу инвал 612 дс12'!D102+'ХМАО НШЮ иннов.612дс12'!D102+' ХМАО НШЮ компл.безоп.612дс12'!D102+' Бюджет НШЮ доу инновац 612дс12'!D102+' Бюджет НШЮ доу  компл.бездс12 '!D102+' Бюджет энергосб. доу 612дс12'!D102+'Бюджет пожарка доу12 612'!D102+'Бюджет ЮНГ доу12 612'!D102</f>
        <v>0</v>
      </c>
      <c r="E102" s="17">
        <f>' доу инвал 612 дс12'!E102+'ХМАО НШЮ иннов.612дс12'!E102+' ХМАО НШЮ компл.безоп.612дс12'!E102+' Бюджет НШЮ доу инновац 612дс12'!E102+' Бюджет НШЮ доу  компл.бездс12 '!E102+' Бюджет энергосб. доу 612дс12'!E102+'Бюджет пожарка доу12 612'!E102+'Бюджет ЮНГ доу12 612'!E102</f>
        <v>0</v>
      </c>
    </row>
    <row r="103" spans="1:5" ht="13.5" thickBot="1">
      <c r="A103" s="4" t="s">
        <v>125</v>
      </c>
      <c r="B103" s="106" t="s">
        <v>273</v>
      </c>
      <c r="C103" s="115">
        <f>C104+C109</f>
        <v>353916</v>
      </c>
      <c r="D103" s="115">
        <f>D104+D109</f>
        <v>108000</v>
      </c>
      <c r="E103" s="115">
        <f>E104+E109</f>
        <v>71000</v>
      </c>
    </row>
    <row r="104" spans="1:5" ht="12.75">
      <c r="A104" s="36" t="s">
        <v>126</v>
      </c>
      <c r="B104" s="42" t="s">
        <v>274</v>
      </c>
      <c r="C104" s="116">
        <f>C108+C107+C106+C105</f>
        <v>353916</v>
      </c>
      <c r="D104" s="116">
        <f>D108+D107+D106+D105</f>
        <v>68000</v>
      </c>
      <c r="E104" s="116">
        <f>E108+E107+E106+E105</f>
        <v>71000</v>
      </c>
    </row>
    <row r="105" spans="1:5" ht="33.75" customHeight="1">
      <c r="A105" s="37" t="s">
        <v>127</v>
      </c>
      <c r="B105" s="42" t="s">
        <v>275</v>
      </c>
      <c r="C105" s="17">
        <f>' доу инвал 612 дс12'!C105+'ХМАО НШЮ иннов.612дс12'!C105+' ХМАО НШЮ компл.безоп.612дс12'!C105+' Бюджет НШЮ доу инновац 612дс12'!C105+' Бюджет НШЮ доу  компл.бездс12 '!C105+' Бюджет энергосб. доу 612дс12'!C105+'Бюджет пожарка доу12 612'!C105+'Бюджет ЮНГ доу12 612'!C105</f>
        <v>126000</v>
      </c>
      <c r="D105" s="17">
        <f>' доу инвал 612 дс12'!D105+'ХМАО НШЮ иннов.612дс12'!D105+' ХМАО НШЮ компл.безоп.612дс12'!D105+' Бюджет НШЮ доу инновац 612дс12'!D105+' Бюджет НШЮ доу  компл.бездс12 '!D105+' Бюджет энергосб. доу 612дс12'!D105+'Бюджет пожарка доу12 612'!D105+'Бюджет ЮНГ доу12 612'!D105</f>
        <v>68000</v>
      </c>
      <c r="E105" s="17">
        <f>' доу инвал 612 дс12'!E105+'ХМАО НШЮ иннов.612дс12'!E105+' ХМАО НШЮ компл.безоп.612дс12'!E105+' Бюджет НШЮ доу инновац 612дс12'!E105+' Бюджет НШЮ доу  компл.бездс12 '!E105+' Бюджет энергосб. доу 612дс12'!E105+'Бюджет пожарка доу12 612'!E105+'Бюджет ЮНГ доу12 612'!E105</f>
        <v>71000</v>
      </c>
    </row>
    <row r="106" spans="1:5" ht="23.25" customHeight="1">
      <c r="A106" s="37" t="s">
        <v>18</v>
      </c>
      <c r="B106" s="42" t="s">
        <v>276</v>
      </c>
      <c r="C106" s="17">
        <f>' доу инвал 612 дс12'!C106+'ХМАО НШЮ иннов.612дс12'!C106+' ХМАО НШЮ компл.безоп.612дс12'!C106+' Бюджет НШЮ доу инновац 612дс12'!C106+' Бюджет НШЮ доу  компл.бездс12 '!C106+' Бюджет энергосб. доу 612дс12'!C106+'Бюджет пожарка доу12 612'!C106+'Бюджет ЮНГ доу12 612'!C106</f>
        <v>0</v>
      </c>
      <c r="D106" s="17">
        <f>' доу инвал 612 дс12'!D106+'ХМАО НШЮ иннов.612дс12'!D106+' ХМАО НШЮ компл.безоп.612дс12'!D106+' Бюджет НШЮ доу инновац 612дс12'!D106+' Бюджет НШЮ доу  компл.бездс12 '!D106+' Бюджет энергосб. доу 612дс12'!D106+'Бюджет пожарка доу12 612'!D106+'Бюджет ЮНГ доу12 612'!D106</f>
        <v>0</v>
      </c>
      <c r="E106" s="17">
        <f>' доу инвал 612 дс12'!E106+'ХМАО НШЮ иннов.612дс12'!E106+' ХМАО НШЮ компл.безоп.612дс12'!E106+' Бюджет НШЮ доу инновац 612дс12'!E106+' Бюджет НШЮ доу  компл.бездс12 '!E106+' Бюджет энергосб. доу 612дс12'!E106+'Бюджет пожарка доу12 612'!E106+'Бюджет ЮНГ доу12 612'!E106</f>
        <v>0</v>
      </c>
    </row>
    <row r="107" spans="1:5" ht="12" customHeight="1">
      <c r="A107" s="37" t="s">
        <v>130</v>
      </c>
      <c r="B107" s="42" t="s">
        <v>277</v>
      </c>
      <c r="C107" s="17">
        <f>' доу инвал 612 дс12'!C107+'ХМАО НШЮ иннов.612дс12'!C107+' ХМАО НШЮ компл.безоп.612дс12'!C107+' Бюджет НШЮ доу инновац 612дс12'!C107+' Бюджет НШЮ доу  компл.бездс12 '!C107+' Бюджет энергосб. доу 612дс12'!C107+'Бюджет пожарка доу12 612'!C107+'Бюджет ЮНГ доу12 612'!C107</f>
        <v>0</v>
      </c>
      <c r="D107" s="17">
        <f>' доу инвал 612 дс12'!D107+'ХМАО НШЮ иннов.612дс12'!D107+' ХМАО НШЮ компл.безоп.612дс12'!D107+' Бюджет НШЮ доу инновац 612дс12'!D107+' Бюджет НШЮ доу  компл.бездс12 '!D107+' Бюджет энергосб. доу 612дс12'!D107+'Бюджет пожарка доу12 612'!D107+'Бюджет ЮНГ доу12 612'!D107</f>
        <v>0</v>
      </c>
      <c r="E107" s="17">
        <f>' доу инвал 612 дс12'!E107+'ХМАО НШЮ иннов.612дс12'!E107+' ХМАО НШЮ компл.безоп.612дс12'!E107+' Бюджет НШЮ доу инновац 612дс12'!E107+' Бюджет НШЮ доу  компл.бездс12 '!E107+' Бюджет энергосб. доу 612дс12'!E107+'Бюджет пожарка доу12 612'!E107+'Бюджет ЮНГ доу12 612'!E107</f>
        <v>0</v>
      </c>
    </row>
    <row r="108" spans="1:5" ht="12" customHeight="1">
      <c r="A108" s="38" t="s">
        <v>132</v>
      </c>
      <c r="B108" s="40" t="s">
        <v>278</v>
      </c>
      <c r="C108" s="17">
        <f>' доу инвал 612 дс12'!C108+'ХМАО НШЮ иннов.612дс12'!C108+' ХМАО НШЮ компл.безоп.612дс12'!C108+' Бюджет НШЮ доу инновац 612дс12'!C108+' Бюджет НШЮ доу  компл.бездс12 '!C108+' Бюджет энергосб. доу 612дс12'!C108+'Бюджет пожарка доу12 612'!C108+'Бюджет ЮНГ доу12 612'!C108</f>
        <v>227916</v>
      </c>
      <c r="D108" s="17">
        <f>' доу инвал 612 дс12'!D108+'ХМАО НШЮ иннов.612дс12'!D108+' ХМАО НШЮ компл.безоп.612дс12'!D108+' Бюджет НШЮ доу инновац 612дс12'!D108+' Бюджет НШЮ доу  компл.бездс12 '!D108+' Бюджет энергосб. доу 612дс12'!D108+'Бюджет пожарка доу12 612'!D108+'Бюджет ЮНГ доу12 612'!D108</f>
        <v>0</v>
      </c>
      <c r="E108" s="17">
        <f>' доу инвал 612 дс12'!E108+'ХМАО НШЮ иннов.612дс12'!E108+' ХМАО НШЮ компл.безоп.612дс12'!E108+' Бюджет НШЮ доу инновац 612дс12'!E108+' Бюджет НШЮ доу  компл.бездс12 '!E108+' Бюджет энергосб. доу 612дс12'!E108+'Бюджет пожарка доу12 612'!E108+'Бюджет ЮНГ доу12 612'!E108</f>
        <v>0</v>
      </c>
    </row>
    <row r="109" spans="1:5" ht="12" customHeight="1">
      <c r="A109" s="38" t="s">
        <v>134</v>
      </c>
      <c r="B109" s="40" t="s">
        <v>279</v>
      </c>
      <c r="C109" s="17">
        <f>C112+C113+C115+C116+C117+C118+C120+C119+C111+C110+C114</f>
        <v>0</v>
      </c>
      <c r="D109" s="17">
        <f>D112+D113+D115+D116+D117+D118+D120+D119+D111+D110+D114</f>
        <v>40000</v>
      </c>
      <c r="E109" s="17">
        <f>E112+E113+E115+E116+E117+E118+E120+E119+E111+E110+E114</f>
        <v>0</v>
      </c>
    </row>
    <row r="110" spans="1:5" ht="32.25" customHeight="1">
      <c r="A110" s="37" t="s">
        <v>127</v>
      </c>
      <c r="B110" s="40" t="s">
        <v>280</v>
      </c>
      <c r="C110" s="17">
        <f>' доу инвал 612 дс12'!C110+'ХМАО НШЮ иннов.612дс12'!C110+' ХМАО НШЮ компл.безоп.612дс12'!C110+' Бюджет НШЮ доу инновац 612дс12'!C110+' Бюджет НШЮ доу  компл.бездс12 '!C110+' Бюджет энергосб. доу 612дс12'!C110+'Бюджет пожарка доу12 612'!C110+'Бюджет ЮНГ доу12 612'!C110</f>
        <v>0</v>
      </c>
      <c r="D110" s="17">
        <f>' доу инвал 612 дс12'!D110+'ХМАО НШЮ иннов.612дс12'!D110+' ХМАО НШЮ компл.безоп.612дс12'!D110+' Бюджет НШЮ доу инновац 612дс12'!D110+' Бюджет НШЮ доу  компл.бездс12 '!D110+' Бюджет энергосб. доу 612дс12'!D110+'Бюджет пожарка доу12 612'!D110+'Бюджет ЮНГ доу12 612'!D110</f>
        <v>0</v>
      </c>
      <c r="E110" s="17">
        <f>' доу инвал 612 дс12'!E110+'ХМАО НШЮ иннов.612дс12'!E110+' ХМАО НШЮ компл.безоп.612дс12'!E110+' Бюджет НШЮ доу инновац 612дс12'!E110+' Бюджет НШЮ доу  компл.бездс12 '!E110+' Бюджет энергосб. доу 612дс12'!E110+'Бюджет пожарка доу12 612'!E110+'Бюджет ЮНГ доу12 612'!E110</f>
        <v>0</v>
      </c>
    </row>
    <row r="111" spans="1:5" ht="21.75" customHeight="1">
      <c r="A111" s="37" t="s">
        <v>18</v>
      </c>
      <c r="B111" s="40" t="s">
        <v>281</v>
      </c>
      <c r="C111" s="17">
        <f>' доу инвал 612 дс12'!C111+'ХМАО НШЮ иннов.612дс12'!C111+' ХМАО НШЮ компл.безоп.612дс12'!C111+' Бюджет НШЮ доу инновац 612дс12'!C111+' Бюджет НШЮ доу  компл.бездс12 '!C111+' Бюджет энергосб. доу 612дс12'!C111+'Бюджет пожарка доу12 612'!C111+'Бюджет ЮНГ доу12 612'!C111</f>
        <v>0</v>
      </c>
      <c r="D111" s="17">
        <f>' доу инвал 612 дс12'!D111+'ХМАО НШЮ иннов.612дс12'!D111+' ХМАО НШЮ компл.безоп.612дс12'!D111+' Бюджет НШЮ доу инновац 612дс12'!D111+' Бюджет НШЮ доу  компл.бездс12 '!D111+' Бюджет энергосб. доу 612дс12'!D111+'Бюджет пожарка доу12 612'!D111+'Бюджет ЮНГ доу12 612'!D111</f>
        <v>0</v>
      </c>
      <c r="E111" s="17">
        <f>' доу инвал 612 дс12'!E111+'ХМАО НШЮ иннов.612дс12'!E111+' ХМАО НШЮ компл.безоп.612дс12'!E111+' Бюджет НШЮ доу инновац 612дс12'!E111+' Бюджет НШЮ доу  компл.бездс12 '!E111+' Бюджет энергосб. доу 612дс12'!E111+'Бюджет пожарка доу12 612'!E111+'Бюджет ЮНГ доу12 612'!E111</f>
        <v>0</v>
      </c>
    </row>
    <row r="112" spans="1:5" ht="11.25" customHeight="1">
      <c r="A112" s="39" t="s">
        <v>137</v>
      </c>
      <c r="B112" s="40" t="s">
        <v>282</v>
      </c>
      <c r="C112" s="17">
        <f>' доу инвал 612 дс12'!C112+'ХМАО НШЮ иннов.612дс12'!C112+' ХМАО НШЮ компл.безоп.612дс12'!C112+' Бюджет НШЮ доу инновац 612дс12'!C112+' Бюджет НШЮ доу  компл.бездс12 '!C112+' Бюджет энергосб. доу 612дс12'!C112+'Бюджет пожарка доу12 612'!C112+'Бюджет ЮНГ доу12 612'!C112</f>
        <v>0</v>
      </c>
      <c r="D112" s="17">
        <f>' доу инвал 612 дс12'!D112+'ХМАО НШЮ иннов.612дс12'!D112+' ХМАО НШЮ компл.безоп.612дс12'!D112+' Бюджет НШЮ доу инновац 612дс12'!D112+' Бюджет НШЮ доу  компл.бездс12 '!D112+' Бюджет энергосб. доу 612дс12'!D112+'Бюджет пожарка доу12 612'!D112+'Бюджет ЮНГ доу12 612'!D112</f>
        <v>0</v>
      </c>
      <c r="E112" s="17">
        <f>' доу инвал 612 дс12'!E112+'ХМАО НШЮ иннов.612дс12'!E112+' ХМАО НШЮ компл.безоп.612дс12'!E112+' Бюджет НШЮ доу инновац 612дс12'!E112+' Бюджет НШЮ доу  компл.бездс12 '!E112+' Бюджет энергосб. доу 612дс12'!E112+'Бюджет пожарка доу12 612'!E112+'Бюджет ЮНГ доу12 612'!E112</f>
        <v>0</v>
      </c>
    </row>
    <row r="113" spans="1:5" ht="11.25" customHeight="1">
      <c r="A113" s="41" t="s">
        <v>139</v>
      </c>
      <c r="B113" s="42" t="s">
        <v>283</v>
      </c>
      <c r="C113" s="17">
        <f>' доу инвал 612 дс12'!C113+'ХМАО НШЮ иннов.612дс12'!C113+' ХМАО НШЮ компл.безоп.612дс12'!C113+' Бюджет НШЮ доу инновац 612дс12'!C113+' Бюджет НШЮ доу  компл.бездс12 '!C113+' Бюджет энергосб. доу 612дс12'!C113+'Бюджет пожарка доу12 612'!C113+'Бюджет ЮНГ доу12 612'!C113</f>
        <v>0</v>
      </c>
      <c r="D113" s="17">
        <f>' доу инвал 612 дс12'!D113+'ХМАО НШЮ иннов.612дс12'!D113+' ХМАО НШЮ компл.безоп.612дс12'!D113+' Бюджет НШЮ доу инновац 612дс12'!D113+' Бюджет НШЮ доу  компл.бездс12 '!D113+' Бюджет энергосб. доу 612дс12'!D113+'Бюджет пожарка доу12 612'!D113+'Бюджет ЮНГ доу12 612'!D113</f>
        <v>0</v>
      </c>
      <c r="E113" s="17">
        <f>' доу инвал 612 дс12'!E113+'ХМАО НШЮ иннов.612дс12'!E113+' ХМАО НШЮ компл.безоп.612дс12'!E113+' Бюджет НШЮ доу инновац 612дс12'!E113+' Бюджет НШЮ доу  компл.бездс12 '!E113+' Бюджет энергосб. доу 612дс12'!E113+'Бюджет пожарка доу12 612'!E113+'Бюджет ЮНГ доу12 612'!E113</f>
        <v>0</v>
      </c>
    </row>
    <row r="114" spans="1:5" ht="33.75" customHeight="1">
      <c r="A114" s="43" t="s">
        <v>141</v>
      </c>
      <c r="B114" s="42" t="s">
        <v>284</v>
      </c>
      <c r="C114" s="17">
        <f>' доу инвал 612 дс12'!C114+'ХМАО НШЮ иннов.612дс12'!C114+' ХМАО НШЮ компл.безоп.612дс12'!C114+' Бюджет НШЮ доу инновац 612дс12'!C114+' Бюджет НШЮ доу  компл.бездс12 '!C114+' Бюджет энергосб. доу 612дс12'!C114+'Бюджет пожарка доу12 612'!C114+'Бюджет ЮНГ доу12 612'!C114</f>
        <v>0</v>
      </c>
      <c r="D114" s="17">
        <f>' доу инвал 612 дс12'!D114+'ХМАО НШЮ иннов.612дс12'!D114+' ХМАО НШЮ компл.безоп.612дс12'!D114+' Бюджет НШЮ доу инновац 612дс12'!D114+' Бюджет НШЮ доу  компл.бездс12 '!D114+' Бюджет энергосб. доу 612дс12'!D114+'Бюджет пожарка доу12 612'!D114+'Бюджет ЮНГ доу12 612'!D114</f>
        <v>40000</v>
      </c>
      <c r="E114" s="17">
        <f>' доу инвал 612 дс12'!E114+'ХМАО НШЮ иннов.612дс12'!E114+' ХМАО НШЮ компл.безоп.612дс12'!E114+' Бюджет НШЮ доу инновац 612дс12'!E114+' Бюджет НШЮ доу  компл.бездс12 '!E114+' Бюджет энергосб. доу 612дс12'!E114+'Бюджет пожарка доу12 612'!E114+'Бюджет ЮНГ доу12 612'!E114</f>
        <v>0</v>
      </c>
    </row>
    <row r="115" spans="1:5" ht="12" customHeight="1">
      <c r="A115" s="38" t="s">
        <v>143</v>
      </c>
      <c r="B115" s="40" t="s">
        <v>285</v>
      </c>
      <c r="C115" s="17">
        <f>' доу инвал 612 дс12'!C115+'ХМАО НШЮ иннов.612дс12'!C115+' ХМАО НШЮ компл.безоп.612дс12'!C115+' Бюджет НШЮ доу инновац 612дс12'!C115+' Бюджет НШЮ доу  компл.бездс12 '!C115+' Бюджет энергосб. доу 612дс12'!C115+'Бюджет пожарка доу12 612'!C115+'Бюджет ЮНГ доу12 612'!C115</f>
        <v>0</v>
      </c>
      <c r="D115" s="17">
        <f>' доу инвал 612 дс12'!D115+'ХМАО НШЮ иннов.612дс12'!D115+' ХМАО НШЮ компл.безоп.612дс12'!D115+' Бюджет НШЮ доу инновац 612дс12'!D115+' Бюджет НШЮ доу  компл.бездс12 '!D115+' Бюджет энергосб. доу 612дс12'!D115+'Бюджет пожарка доу12 612'!D115+'Бюджет ЮНГ доу12 612'!D115</f>
        <v>0</v>
      </c>
      <c r="E115" s="17">
        <f>' доу инвал 612 дс12'!E115+'ХМАО НШЮ иннов.612дс12'!E115+' ХМАО НШЮ компл.безоп.612дс12'!E115+' Бюджет НШЮ доу инновац 612дс12'!E115+' Бюджет НШЮ доу  компл.бездс12 '!E115+' Бюджет энергосб. доу 612дс12'!E115+'Бюджет пожарка доу12 612'!E115+'Бюджет ЮНГ доу12 612'!E115</f>
        <v>0</v>
      </c>
    </row>
    <row r="116" spans="1:5" ht="12" customHeight="1">
      <c r="A116" s="38" t="s">
        <v>145</v>
      </c>
      <c r="B116" s="40" t="s">
        <v>286</v>
      </c>
      <c r="C116" s="17">
        <f>' доу инвал 612 дс12'!C116+'ХМАО НШЮ иннов.612дс12'!C116+' ХМАО НШЮ компл.безоп.612дс12'!C116+' Бюджет НШЮ доу инновац 612дс12'!C116+' Бюджет НШЮ доу  компл.бездс12 '!C116+' Бюджет энергосб. доу 612дс12'!C116+'Бюджет пожарка доу12 612'!C116+'Бюджет ЮНГ доу12 612'!C116</f>
        <v>0</v>
      </c>
      <c r="D116" s="17">
        <f>' доу инвал 612 дс12'!D116+'ХМАО НШЮ иннов.612дс12'!D116+' ХМАО НШЮ компл.безоп.612дс12'!D116+' Бюджет НШЮ доу инновац 612дс12'!D116+' Бюджет НШЮ доу  компл.бездс12 '!D116+' Бюджет энергосб. доу 612дс12'!D116+'Бюджет пожарка доу12 612'!D116+'Бюджет ЮНГ доу12 612'!D116</f>
        <v>0</v>
      </c>
      <c r="E116" s="17">
        <f>' доу инвал 612 дс12'!E116+'ХМАО НШЮ иннов.612дс12'!E116+' ХМАО НШЮ компл.безоп.612дс12'!E116+' Бюджет НШЮ доу инновац 612дс12'!E116+' Бюджет НШЮ доу  компл.бездс12 '!E116+' Бюджет энергосб. доу 612дс12'!E116+'Бюджет пожарка доу12 612'!E116+'Бюджет ЮНГ доу12 612'!E116</f>
        <v>0</v>
      </c>
    </row>
    <row r="117" spans="1:5" ht="12" customHeight="1">
      <c r="A117" s="38" t="s">
        <v>147</v>
      </c>
      <c r="B117" s="40" t="s">
        <v>287</v>
      </c>
      <c r="C117" s="17">
        <f>' доу инвал 612 дс12'!C117+'ХМАО НШЮ иннов.612дс12'!C117+' ХМАО НШЮ компл.безоп.612дс12'!C117+' Бюджет НШЮ доу инновац 612дс12'!C117+' Бюджет НШЮ доу  компл.бездс12 '!C117+' Бюджет энергосб. доу 612дс12'!C117+'Бюджет пожарка доу12 612'!C117+'Бюджет ЮНГ доу12 612'!C117</f>
        <v>0</v>
      </c>
      <c r="D117" s="17">
        <f>' доу инвал 612 дс12'!D117+'ХМАО НШЮ иннов.612дс12'!D117+' ХМАО НШЮ компл.безоп.612дс12'!D117+' Бюджет НШЮ доу инновац 612дс12'!D117+' Бюджет НШЮ доу  компл.бездс12 '!D117+' Бюджет энергосб. доу 612дс12'!D117+'Бюджет пожарка доу12 612'!D117+'Бюджет ЮНГ доу12 612'!D117</f>
        <v>0</v>
      </c>
      <c r="E117" s="17">
        <f>' доу инвал 612 дс12'!E117+'ХМАО НШЮ иннов.612дс12'!E117+' ХМАО НШЮ компл.безоп.612дс12'!E117+' Бюджет НШЮ доу инновац 612дс12'!E117+' Бюджет НШЮ доу  компл.бездс12 '!E117+' Бюджет энергосб. доу 612дс12'!E117+'Бюджет пожарка доу12 612'!E117+'Бюджет ЮНГ доу12 612'!E117</f>
        <v>0</v>
      </c>
    </row>
    <row r="118" spans="1:5" ht="12" customHeight="1">
      <c r="A118" s="38" t="s">
        <v>149</v>
      </c>
      <c r="B118" s="40" t="s">
        <v>288</v>
      </c>
      <c r="C118" s="17">
        <f>' доу инвал 612 дс12'!C118+'ХМАО НШЮ иннов.612дс12'!C118+' ХМАО НШЮ компл.безоп.612дс12'!C118+' Бюджет НШЮ доу инновац 612дс12'!C118+' Бюджет НШЮ доу  компл.бездс12 '!C118+' Бюджет энергосб. доу 612дс12'!C118+'Бюджет пожарка доу12 612'!C118+'Бюджет ЮНГ доу12 612'!C118</f>
        <v>0</v>
      </c>
      <c r="D118" s="17">
        <f>' доу инвал 612 дс12'!D118+'ХМАО НШЮ иннов.612дс12'!D118+' ХМАО НШЮ компл.безоп.612дс12'!D118+' Бюджет НШЮ доу инновац 612дс12'!D118+' Бюджет НШЮ доу  компл.бездс12 '!D118+' Бюджет энергосб. доу 612дс12'!D118+'Бюджет пожарка доу12 612'!D118+'Бюджет ЮНГ доу12 612'!D118</f>
        <v>0</v>
      </c>
      <c r="E118" s="17">
        <f>' доу инвал 612 дс12'!E118+'ХМАО НШЮ иннов.612дс12'!E118+' ХМАО НШЮ компл.безоп.612дс12'!E118+' Бюджет НШЮ доу инновац 612дс12'!E118+' Бюджет НШЮ доу  компл.бездс12 '!E118+' Бюджет энергосб. доу 612дс12'!E118+'Бюджет пожарка доу12 612'!E118+'Бюджет ЮНГ доу12 612'!E118</f>
        <v>0</v>
      </c>
    </row>
    <row r="119" spans="1:5" ht="45" customHeight="1">
      <c r="A119" s="43" t="s">
        <v>151</v>
      </c>
      <c r="B119" s="40" t="s">
        <v>289</v>
      </c>
      <c r="C119" s="17">
        <f>' доу инвал 612 дс12'!C119+'ХМАО НШЮ иннов.612дс12'!C119+' ХМАО НШЮ компл.безоп.612дс12'!C119+' Бюджет НШЮ доу инновац 612дс12'!C119+' Бюджет НШЮ доу  компл.бездс12 '!C119+' Бюджет энергосб. доу 612дс12'!C119+'Бюджет пожарка доу12 612'!C119+'Бюджет ЮНГ доу12 612'!C119</f>
        <v>0</v>
      </c>
      <c r="D119" s="17">
        <f>' доу инвал 612 дс12'!D119+'ХМАО НШЮ иннов.612дс12'!D119+' ХМАО НШЮ компл.безоп.612дс12'!D119+' Бюджет НШЮ доу инновац 612дс12'!D119+' Бюджет НШЮ доу  компл.бездс12 '!D119+' Бюджет энергосб. доу 612дс12'!D119+'Бюджет пожарка доу12 612'!D119+'Бюджет ЮНГ доу12 612'!D119</f>
        <v>0</v>
      </c>
      <c r="E119" s="17">
        <f>' доу инвал 612 дс12'!E119+'ХМАО НШЮ иннов.612дс12'!E119+' ХМАО НШЮ компл.безоп.612дс12'!E119+' Бюджет НШЮ доу инновац 612дс12'!E119+' Бюджет НШЮ доу  компл.бездс12 '!E119+' Бюджет энергосб. доу 612дс12'!E119+'Бюджет пожарка доу12 612'!E119+'Бюджет ЮНГ доу12 612'!E119</f>
        <v>0</v>
      </c>
    </row>
    <row r="120" spans="1:5" ht="12.75" customHeight="1" thickBot="1">
      <c r="A120" s="33" t="s">
        <v>153</v>
      </c>
      <c r="B120" s="54" t="s">
        <v>290</v>
      </c>
      <c r="C120" s="17">
        <f>' доу инвал 612 дс12'!C120+'ХМАО НШЮ иннов.612дс12'!C120+' ХМАО НШЮ компл.безоп.612дс12'!C120+' Бюджет НШЮ доу инновац 612дс12'!C120+' Бюджет НШЮ доу  компл.бездс12 '!C120+' Бюджет энергосб. доу 612дс12'!C120+'Бюджет пожарка доу12 612'!C120+'Бюджет ЮНГ доу12 612'!C120</f>
        <v>0</v>
      </c>
      <c r="D120" s="17">
        <f>' доу инвал 612 дс12'!D120+'ХМАО НШЮ иннов.612дс12'!D120+' ХМАО НШЮ компл.безоп.612дс12'!D120+' Бюджет НШЮ доу инновац 612дс12'!D120+' Бюджет НШЮ доу  компл.бездс12 '!D120+' Бюджет энергосб. доу 612дс12'!D120+'Бюджет пожарка доу12 612'!D120+'Бюджет ЮНГ доу12 612'!D120</f>
        <v>0</v>
      </c>
      <c r="E120" s="17">
        <f>' доу инвал 612 дс12'!E120+'ХМАО НШЮ иннов.612дс12'!E120+' ХМАО НШЮ компл.безоп.612дс12'!E120+' Бюджет НШЮ доу инновац 612дс12'!E120+' Бюджет НШЮ доу  компл.бездс12 '!E120+' Бюджет энергосб. доу 612дс12'!E120+'Бюджет пожарка доу12 612'!E120+'Бюджет ЮНГ доу12 612'!E120</f>
        <v>0</v>
      </c>
    </row>
    <row r="121" spans="1:5" ht="13.5" thickBot="1">
      <c r="A121" s="45" t="s">
        <v>155</v>
      </c>
      <c r="B121" s="107"/>
      <c r="C121" s="140">
        <f>C36+C54+C98+C103</f>
        <v>2054416</v>
      </c>
      <c r="D121" s="141">
        <f>D36+D54+D98+D103</f>
        <v>221000</v>
      </c>
      <c r="E121" s="140">
        <f>E36+E54+E98+E103</f>
        <v>185000</v>
      </c>
    </row>
    <row r="122" spans="1:3" ht="12.75">
      <c r="A122" s="46"/>
      <c r="B122" s="108"/>
      <c r="C122" s="142"/>
    </row>
    <row r="123" spans="1:3" ht="12.75">
      <c r="A123" s="47"/>
      <c r="B123" s="79"/>
      <c r="C123" s="143"/>
    </row>
    <row r="124" spans="1:3" ht="12.75">
      <c r="A124" s="49"/>
      <c r="B124" s="79"/>
      <c r="C124" s="144"/>
    </row>
    <row r="125" spans="1:3" ht="12.75">
      <c r="A125" s="49"/>
      <c r="B125" s="430"/>
      <c r="C125" s="430"/>
    </row>
    <row r="126" spans="1:3" ht="31.5" customHeight="1">
      <c r="A126" s="48"/>
      <c r="B126" s="79"/>
      <c r="C126" s="144"/>
    </row>
    <row r="127" spans="1:3" ht="12.75">
      <c r="A127" s="48"/>
      <c r="B127" s="79"/>
      <c r="C127" s="144"/>
    </row>
    <row r="128" spans="1:3" ht="12.75">
      <c r="A128" s="48"/>
      <c r="B128" s="79"/>
      <c r="C128" s="144"/>
    </row>
    <row r="129" spans="1:3" ht="12.75">
      <c r="A129" s="50"/>
      <c r="B129" s="431"/>
      <c r="C129" s="431"/>
    </row>
    <row r="130" spans="1:11" s="111" customFormat="1" ht="12.75">
      <c r="A130" s="51"/>
      <c r="B130" s="54"/>
      <c r="C130" s="55"/>
      <c r="D130" s="145"/>
      <c r="F130" s="1"/>
      <c r="G130" s="1"/>
      <c r="H130" s="1"/>
      <c r="I130" s="1"/>
      <c r="J130" s="1"/>
      <c r="K130" s="1"/>
    </row>
    <row r="131" spans="1:11" s="111" customFormat="1" ht="12.75">
      <c r="A131" s="51"/>
      <c r="B131" s="54"/>
      <c r="C131" s="55"/>
      <c r="D131" s="145"/>
      <c r="F131" s="1"/>
      <c r="G131" s="1"/>
      <c r="H131" s="1"/>
      <c r="I131" s="1"/>
      <c r="J131" s="1"/>
      <c r="K131" s="1"/>
    </row>
    <row r="132" spans="1:11" s="111" customFormat="1" ht="35.25" customHeight="1">
      <c r="A132" s="53"/>
      <c r="B132" s="54"/>
      <c r="C132" s="55"/>
      <c r="D132" s="145"/>
      <c r="F132" s="1"/>
      <c r="G132" s="1"/>
      <c r="H132" s="1"/>
      <c r="I132" s="1"/>
      <c r="J132" s="1"/>
      <c r="K132" s="1"/>
    </row>
    <row r="133" spans="1:11" s="111" customFormat="1" ht="12.75">
      <c r="A133" s="44"/>
      <c r="B133" s="54"/>
      <c r="C133" s="55"/>
      <c r="D133" s="145"/>
      <c r="F133" s="1"/>
      <c r="G133" s="1"/>
      <c r="H133" s="1"/>
      <c r="I133" s="1"/>
      <c r="J133" s="1"/>
      <c r="K133" s="1"/>
    </row>
    <row r="134" spans="1:11" s="111" customFormat="1" ht="12.75">
      <c r="A134" s="56"/>
      <c r="B134" s="109"/>
      <c r="C134" s="146"/>
      <c r="D134" s="145"/>
      <c r="F134" s="1"/>
      <c r="G134" s="1"/>
      <c r="H134" s="1"/>
      <c r="I134" s="1"/>
      <c r="J134" s="1"/>
      <c r="K134" s="1"/>
    </row>
    <row r="135" spans="1:11" s="111" customFormat="1" ht="12.75">
      <c r="A135" s="57"/>
      <c r="B135" s="110"/>
      <c r="C135" s="147"/>
      <c r="D135" s="145"/>
      <c r="F135" s="1"/>
      <c r="G135" s="1"/>
      <c r="H135" s="1"/>
      <c r="I135" s="1"/>
      <c r="J135" s="1"/>
      <c r="K135" s="1"/>
    </row>
    <row r="136" spans="1:11" s="111" customFormat="1" ht="12.75">
      <c r="A136" s="59"/>
      <c r="B136" s="110"/>
      <c r="C136" s="148"/>
      <c r="D136" s="145"/>
      <c r="F136" s="1"/>
      <c r="G136" s="1"/>
      <c r="H136" s="1"/>
      <c r="I136" s="1"/>
      <c r="J136" s="1"/>
      <c r="K136" s="1"/>
    </row>
    <row r="137" spans="1:11" s="111" customFormat="1" ht="12.75">
      <c r="A137" s="59"/>
      <c r="B137" s="432"/>
      <c r="C137" s="432"/>
      <c r="D137" s="145"/>
      <c r="F137" s="1"/>
      <c r="G137" s="1"/>
      <c r="H137" s="1"/>
      <c r="I137" s="1"/>
      <c r="J137" s="1"/>
      <c r="K137" s="1"/>
    </row>
    <row r="138" spans="1:11" s="111" customFormat="1" ht="12.75">
      <c r="A138" s="58"/>
      <c r="B138" s="110"/>
      <c r="C138" s="148"/>
      <c r="D138" s="145"/>
      <c r="F138" s="1"/>
      <c r="G138" s="1"/>
      <c r="H138" s="1"/>
      <c r="I138" s="1"/>
      <c r="J138" s="1"/>
      <c r="K138" s="1"/>
    </row>
    <row r="139" spans="1:11" s="111" customFormat="1" ht="12.75">
      <c r="A139" s="58"/>
      <c r="B139" s="110"/>
      <c r="C139" s="148"/>
      <c r="D139" s="145"/>
      <c r="F139" s="1"/>
      <c r="G139" s="1"/>
      <c r="H139" s="1"/>
      <c r="I139" s="1"/>
      <c r="J139" s="1"/>
      <c r="K139" s="1"/>
    </row>
    <row r="140" spans="1:11" s="111" customFormat="1" ht="12.75">
      <c r="A140" s="58"/>
      <c r="B140" s="110"/>
      <c r="C140" s="148"/>
      <c r="D140" s="145"/>
      <c r="F140" s="1"/>
      <c r="G140" s="1"/>
      <c r="H140" s="1"/>
      <c r="I140" s="1"/>
      <c r="J140" s="1"/>
      <c r="K140" s="1"/>
    </row>
    <row r="141" spans="1:11" s="111" customFormat="1" ht="12.75">
      <c r="A141" s="60"/>
      <c r="B141" s="433"/>
      <c r="C141" s="433"/>
      <c r="D141" s="145"/>
      <c r="F141" s="1"/>
      <c r="G141" s="1"/>
      <c r="H141" s="1"/>
      <c r="I141" s="1"/>
      <c r="J141" s="1"/>
      <c r="K141" s="1"/>
    </row>
    <row r="142" spans="1:11" s="111" customFormat="1" ht="12.75">
      <c r="A142" s="58"/>
      <c r="B142" s="110"/>
      <c r="C142" s="148"/>
      <c r="D142" s="145"/>
      <c r="F142" s="1"/>
      <c r="G142" s="1"/>
      <c r="H142" s="1"/>
      <c r="I142" s="1"/>
      <c r="J142" s="1"/>
      <c r="K142" s="1"/>
    </row>
    <row r="143" spans="1:11" s="111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1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1" customFormat="1" ht="12.75">
      <c r="A145" s="61"/>
      <c r="F145" s="1"/>
      <c r="G145" s="1"/>
      <c r="H145" s="1"/>
      <c r="I145" s="1"/>
      <c r="J145" s="1"/>
      <c r="K145" s="1"/>
    </row>
    <row r="146" spans="1:11" s="111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6" r:id="rId1"/>
  <rowBreaks count="1" manualBreakCount="1">
    <brk id="12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84">
      <selection activeCell="C106" sqref="C106"/>
    </sheetView>
  </sheetViews>
  <sheetFormatPr defaultColWidth="9.140625" defaultRowHeight="15"/>
  <cols>
    <col min="1" max="1" width="51.140625" style="1" customWidth="1"/>
    <col min="2" max="2" width="8.00390625" style="111" customWidth="1"/>
    <col min="3" max="3" width="9.57421875" style="111" customWidth="1"/>
    <col min="4" max="4" width="9.421875" style="111" customWidth="1"/>
    <col min="5" max="5" width="10.140625" style="111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20" t="s">
        <v>156</v>
      </c>
      <c r="B2" s="420"/>
      <c r="C2" s="420"/>
      <c r="D2" s="420"/>
      <c r="E2" s="420"/>
      <c r="F2" s="63"/>
      <c r="G2" s="63"/>
      <c r="H2" s="63"/>
      <c r="I2" s="63"/>
      <c r="J2" s="63"/>
      <c r="K2" s="63"/>
    </row>
    <row r="3" spans="1:11" ht="12.75" customHeight="1">
      <c r="A3" s="421" t="s">
        <v>0</v>
      </c>
      <c r="B3" s="421"/>
      <c r="C3" s="421"/>
      <c r="D3" s="421"/>
      <c r="E3" s="421"/>
      <c r="F3" s="64"/>
      <c r="G3" s="64"/>
      <c r="H3" s="64"/>
      <c r="I3" s="64"/>
      <c r="J3" s="64"/>
      <c r="K3" s="64"/>
    </row>
    <row r="4" spans="1:11" ht="12.75">
      <c r="A4" s="425"/>
      <c r="B4" s="425"/>
      <c r="C4" s="425"/>
      <c r="D4" s="425"/>
      <c r="E4" s="425"/>
      <c r="F4" s="65"/>
      <c r="G4" s="65"/>
      <c r="H4" s="65"/>
      <c r="I4" s="65"/>
      <c r="J4" s="65"/>
      <c r="K4" s="65"/>
    </row>
    <row r="5" spans="1:8" ht="13.5" thickBot="1">
      <c r="A5" s="426"/>
      <c r="B5" s="426"/>
      <c r="C5" s="426"/>
      <c r="D5" s="426"/>
      <c r="E5" s="426"/>
      <c r="F5" s="62"/>
      <c r="G5" s="62"/>
      <c r="H5" s="62"/>
    </row>
    <row r="6" spans="1:11" ht="12.75">
      <c r="A6" s="80"/>
      <c r="B6" s="85"/>
      <c r="C6" s="85" t="s">
        <v>174</v>
      </c>
      <c r="D6" s="91" t="s">
        <v>175</v>
      </c>
      <c r="E6" s="85" t="s">
        <v>176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4"/>
      <c r="D7" s="153"/>
      <c r="E7" s="154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4">
        <f>C11</f>
        <v>126000</v>
      </c>
      <c r="D8" s="154">
        <f>D11</f>
        <v>68000</v>
      </c>
      <c r="E8" s="154">
        <f>E11</f>
        <v>71000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6"/>
      <c r="D9" s="155"/>
      <c r="E9" s="156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4"/>
      <c r="D10" s="153"/>
      <c r="E10" s="154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4">
        <f>C24</f>
        <v>126000</v>
      </c>
      <c r="D11" s="154">
        <f>D24</f>
        <v>68000</v>
      </c>
      <c r="E11" s="154">
        <f>E24</f>
        <v>71000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4"/>
      <c r="D12" s="153"/>
      <c r="E12" s="154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4"/>
      <c r="D13" s="153"/>
      <c r="E13" s="154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8"/>
      <c r="D14" s="157"/>
      <c r="E14" s="158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8"/>
      <c r="D15" s="157"/>
      <c r="E15" s="158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8"/>
      <c r="D16" s="157"/>
      <c r="E16" s="158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4"/>
      <c r="D17" s="153"/>
      <c r="E17" s="154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4"/>
      <c r="D18" s="153"/>
      <c r="E18" s="154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6"/>
      <c r="D19" s="155"/>
      <c r="E19" s="156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6"/>
      <c r="D20" s="155"/>
      <c r="E20" s="156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4"/>
      <c r="D21" s="153"/>
      <c r="E21" s="154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4"/>
      <c r="D22" s="153"/>
      <c r="E22" s="154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4"/>
      <c r="D23" s="153"/>
      <c r="E23" s="154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4">
        <f>C121</f>
        <v>126000</v>
      </c>
      <c r="D24" s="153">
        <f>D121</f>
        <v>68000</v>
      </c>
      <c r="E24" s="154">
        <f>E121</f>
        <v>71000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60"/>
      <c r="D25" s="159"/>
      <c r="E25" s="160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2"/>
      <c r="D27" s="113"/>
      <c r="E27" s="113"/>
    </row>
    <row r="28" spans="1:5" ht="12.75">
      <c r="A28" s="2" t="s">
        <v>2</v>
      </c>
      <c r="B28" s="2" t="s">
        <v>192</v>
      </c>
      <c r="C28" s="112"/>
      <c r="D28" s="113"/>
      <c r="E28" s="113"/>
    </row>
    <row r="29" spans="1:5" ht="12.75">
      <c r="A29" s="2" t="s">
        <v>3</v>
      </c>
      <c r="B29" s="2" t="s">
        <v>193</v>
      </c>
      <c r="C29" s="112"/>
      <c r="D29" s="113"/>
      <c r="E29" s="113"/>
    </row>
    <row r="30" spans="1:5" ht="12.75">
      <c r="A30" s="2" t="s">
        <v>203</v>
      </c>
      <c r="B30" s="92" t="s">
        <v>204</v>
      </c>
      <c r="C30" s="112"/>
      <c r="D30" s="113"/>
      <c r="E30" s="113"/>
    </row>
    <row r="31" spans="1:5" ht="12.75">
      <c r="A31" s="2" t="s">
        <v>4</v>
      </c>
      <c r="B31" s="2" t="s">
        <v>182</v>
      </c>
      <c r="C31" s="112"/>
      <c r="D31" s="113"/>
      <c r="E31" s="113"/>
    </row>
    <row r="32" spans="1:5" ht="13.5" thickBot="1">
      <c r="A32" s="3" t="s">
        <v>5</v>
      </c>
      <c r="B32" s="3">
        <v>706</v>
      </c>
      <c r="C32" s="112"/>
      <c r="D32" s="113"/>
      <c r="E32" s="114" t="s">
        <v>7</v>
      </c>
    </row>
    <row r="33" spans="1:5" ht="15" customHeight="1">
      <c r="A33" s="434" t="s">
        <v>195</v>
      </c>
      <c r="B33" s="294"/>
      <c r="C33" s="422">
        <v>2012</v>
      </c>
      <c r="D33" s="422">
        <v>2013</v>
      </c>
      <c r="E33" s="422">
        <v>2014</v>
      </c>
    </row>
    <row r="34" spans="1:5" ht="15" customHeight="1">
      <c r="A34" s="435"/>
      <c r="B34" s="93" t="s">
        <v>205</v>
      </c>
      <c r="C34" s="423"/>
      <c r="D34" s="423"/>
      <c r="E34" s="423"/>
    </row>
    <row r="35" spans="1:5" ht="15.75" customHeight="1" thickBot="1">
      <c r="A35" s="436"/>
      <c r="B35" s="295"/>
      <c r="C35" s="424"/>
      <c r="D35" s="424"/>
      <c r="E35" s="424"/>
    </row>
    <row r="36" spans="1:5" ht="15.75" customHeight="1" thickBot="1">
      <c r="A36" s="4" t="s">
        <v>8</v>
      </c>
      <c r="B36" s="94" t="s">
        <v>206</v>
      </c>
      <c r="C36" s="115">
        <f>C37+C43+C49</f>
        <v>0</v>
      </c>
      <c r="D36" s="115">
        <f>D37+D43+D49</f>
        <v>0</v>
      </c>
      <c r="E36" s="115">
        <f>E37+E43+E49</f>
        <v>0</v>
      </c>
    </row>
    <row r="37" spans="1:5" ht="13.5" customHeight="1">
      <c r="A37" s="5" t="s">
        <v>9</v>
      </c>
      <c r="B37" s="95" t="s">
        <v>207</v>
      </c>
      <c r="C37" s="116">
        <f>C38+C39+C40+C41+C42</f>
        <v>0</v>
      </c>
      <c r="D37" s="116">
        <f>D38+D39+D40+D41+D42</f>
        <v>0</v>
      </c>
      <c r="E37" s="116">
        <f>E38+E39+E40+E41+E42</f>
        <v>0</v>
      </c>
    </row>
    <row r="38" spans="1:5" ht="12.75" customHeight="1">
      <c r="A38" s="6" t="s">
        <v>10</v>
      </c>
      <c r="B38" s="296" t="s">
        <v>208</v>
      </c>
      <c r="C38" s="17"/>
      <c r="D38" s="117"/>
      <c r="E38" s="117"/>
    </row>
    <row r="39" spans="1:5" ht="12.75" customHeight="1">
      <c r="A39" s="6" t="s">
        <v>12</v>
      </c>
      <c r="B39" s="296" t="s">
        <v>209</v>
      </c>
      <c r="C39" s="17"/>
      <c r="D39" s="117"/>
      <c r="E39" s="117"/>
    </row>
    <row r="40" spans="1:5" ht="21" customHeight="1">
      <c r="A40" s="7" t="s">
        <v>14</v>
      </c>
      <c r="B40" s="96" t="s">
        <v>210</v>
      </c>
      <c r="C40" s="17"/>
      <c r="D40" s="117"/>
      <c r="E40" s="117"/>
    </row>
    <row r="41" spans="1:5" ht="21" customHeight="1">
      <c r="A41" s="7" t="s">
        <v>16</v>
      </c>
      <c r="B41" s="96" t="s">
        <v>211</v>
      </c>
      <c r="C41" s="17"/>
      <c r="D41" s="117"/>
      <c r="E41" s="117"/>
    </row>
    <row r="42" spans="1:5" ht="21" customHeight="1">
      <c r="A42" s="7" t="s">
        <v>18</v>
      </c>
      <c r="B42" s="96" t="s">
        <v>212</v>
      </c>
      <c r="C42" s="17"/>
      <c r="D42" s="117"/>
      <c r="E42" s="117"/>
    </row>
    <row r="43" spans="1:5" ht="12" customHeight="1">
      <c r="A43" s="8" t="s">
        <v>20</v>
      </c>
      <c r="B43" s="20" t="s">
        <v>213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7" t="s">
        <v>214</v>
      </c>
      <c r="C44" s="17"/>
      <c r="D44" s="17"/>
      <c r="E44" s="17"/>
    </row>
    <row r="45" spans="1:5" ht="12" customHeight="1">
      <c r="A45" s="10" t="s">
        <v>23</v>
      </c>
      <c r="B45" s="98" t="s">
        <v>215</v>
      </c>
      <c r="C45" s="17"/>
      <c r="D45" s="117"/>
      <c r="E45" s="117"/>
    </row>
    <row r="46" spans="1:5" ht="12" customHeight="1">
      <c r="A46" s="9" t="s">
        <v>25</v>
      </c>
      <c r="B46" s="97" t="s">
        <v>216</v>
      </c>
      <c r="C46" s="17"/>
      <c r="D46" s="117"/>
      <c r="E46" s="117"/>
    </row>
    <row r="47" spans="1:5" ht="12" customHeight="1">
      <c r="A47" s="9" t="s">
        <v>27</v>
      </c>
      <c r="B47" s="97" t="s">
        <v>217</v>
      </c>
      <c r="C47" s="17"/>
      <c r="D47" s="117"/>
      <c r="E47" s="117"/>
    </row>
    <row r="48" spans="1:5" ht="12" customHeight="1">
      <c r="A48" s="11" t="s">
        <v>29</v>
      </c>
      <c r="B48" s="98" t="s">
        <v>218</v>
      </c>
      <c r="C48" s="17"/>
      <c r="D48" s="117"/>
      <c r="E48" s="117"/>
    </row>
    <row r="49" spans="1:5" ht="11.25" customHeight="1">
      <c r="A49" s="8" t="s">
        <v>31</v>
      </c>
      <c r="B49" s="20" t="s">
        <v>219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7" t="s">
        <v>220</v>
      </c>
      <c r="C50" s="17"/>
      <c r="D50" s="117"/>
      <c r="E50" s="117"/>
    </row>
    <row r="51" spans="1:5" ht="19.5" customHeight="1">
      <c r="A51" s="7" t="s">
        <v>14</v>
      </c>
      <c r="B51" s="20" t="s">
        <v>221</v>
      </c>
      <c r="C51" s="17"/>
      <c r="D51" s="117"/>
      <c r="E51" s="117"/>
    </row>
    <row r="52" spans="1:5" ht="19.5" customHeight="1">
      <c r="A52" s="7" t="s">
        <v>16</v>
      </c>
      <c r="B52" s="20" t="s">
        <v>222</v>
      </c>
      <c r="C52" s="17"/>
      <c r="D52" s="117"/>
      <c r="E52" s="117"/>
    </row>
    <row r="53" spans="1:5" ht="19.5" customHeight="1" thickBot="1">
      <c r="A53" s="12" t="s">
        <v>35</v>
      </c>
      <c r="B53" s="93" t="s">
        <v>223</v>
      </c>
      <c r="C53" s="118"/>
      <c r="D53" s="119"/>
      <c r="E53" s="119"/>
    </row>
    <row r="54" spans="1:5" ht="12" customHeight="1" thickBot="1">
      <c r="A54" s="13" t="s">
        <v>37</v>
      </c>
      <c r="B54" s="99" t="s">
        <v>224</v>
      </c>
      <c r="C54" s="115">
        <f>C55+C58+C61+C66+C78</f>
        <v>0</v>
      </c>
      <c r="D54" s="120">
        <f>D55+D58+D61+D66+D78</f>
        <v>0</v>
      </c>
      <c r="E54" s="115">
        <f>E55+E58+E61+E66+E78</f>
        <v>0</v>
      </c>
    </row>
    <row r="55" spans="1:5" ht="12" customHeight="1">
      <c r="A55" s="5" t="s">
        <v>38</v>
      </c>
      <c r="B55" s="100" t="s">
        <v>225</v>
      </c>
      <c r="C55" s="116">
        <f>C56+C57</f>
        <v>0</v>
      </c>
      <c r="D55" s="121">
        <f>D56+D57</f>
        <v>0</v>
      </c>
      <c r="E55" s="116">
        <f>E56+E57</f>
        <v>0</v>
      </c>
    </row>
    <row r="56" spans="1:5" ht="12" customHeight="1">
      <c r="A56" s="14" t="s">
        <v>39</v>
      </c>
      <c r="B56" s="101" t="s">
        <v>226</v>
      </c>
      <c r="C56" s="122"/>
      <c r="D56" s="22"/>
      <c r="E56" s="17"/>
    </row>
    <row r="57" spans="1:5" ht="21" customHeight="1">
      <c r="A57" s="15" t="s">
        <v>40</v>
      </c>
      <c r="B57" s="16" t="s">
        <v>227</v>
      </c>
      <c r="C57" s="17"/>
      <c r="D57" s="22"/>
      <c r="E57" s="17"/>
    </row>
    <row r="58" spans="1:5" ht="12" customHeight="1">
      <c r="A58" s="5" t="s">
        <v>42</v>
      </c>
      <c r="B58" s="100" t="s">
        <v>228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1" t="s">
        <v>229</v>
      </c>
      <c r="C59" s="17"/>
      <c r="D59" s="22"/>
      <c r="E59" s="17"/>
    </row>
    <row r="60" spans="1:5" ht="12" customHeight="1">
      <c r="A60" s="18" t="s">
        <v>45</v>
      </c>
      <c r="B60" s="102" t="s">
        <v>230</v>
      </c>
      <c r="C60" s="17"/>
      <c r="D60" s="22"/>
      <c r="E60" s="17"/>
    </row>
    <row r="61" spans="1:5" ht="12" customHeight="1">
      <c r="A61" s="8" t="s">
        <v>47</v>
      </c>
      <c r="B61" s="16" t="s">
        <v>231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7" t="s">
        <v>232</v>
      </c>
      <c r="C62" s="17"/>
      <c r="D62" s="123"/>
      <c r="E62" s="117"/>
    </row>
    <row r="63" spans="1:5" ht="12" customHeight="1">
      <c r="A63" s="6" t="s">
        <v>50</v>
      </c>
      <c r="B63" s="297" t="s">
        <v>233</v>
      </c>
      <c r="C63" s="17"/>
      <c r="D63" s="123"/>
      <c r="E63" s="117"/>
    </row>
    <row r="64" spans="1:5" ht="12" customHeight="1">
      <c r="A64" s="6" t="s">
        <v>52</v>
      </c>
      <c r="B64" s="297" t="s">
        <v>234</v>
      </c>
      <c r="C64" s="17"/>
      <c r="D64" s="123"/>
      <c r="E64" s="117"/>
    </row>
    <row r="65" spans="1:5" ht="12" customHeight="1">
      <c r="A65" s="6" t="s">
        <v>54</v>
      </c>
      <c r="B65" s="297" t="s">
        <v>235</v>
      </c>
      <c r="C65" s="17"/>
      <c r="D65" s="123"/>
      <c r="E65" s="117"/>
    </row>
    <row r="66" spans="1:5" ht="12" customHeight="1">
      <c r="A66" s="8" t="s">
        <v>56</v>
      </c>
      <c r="B66" s="16" t="s">
        <v>236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237</v>
      </c>
      <c r="C67" s="17"/>
      <c r="D67" s="22"/>
      <c r="E67" s="17"/>
    </row>
    <row r="68" spans="1:5" ht="12" customHeight="1">
      <c r="A68" s="8" t="s">
        <v>59</v>
      </c>
      <c r="B68" s="16" t="s">
        <v>238</v>
      </c>
      <c r="C68" s="17"/>
      <c r="D68" s="22"/>
      <c r="E68" s="17"/>
    </row>
    <row r="69" spans="1:5" ht="12" customHeight="1">
      <c r="A69" s="20" t="s">
        <v>61</v>
      </c>
      <c r="B69" s="16" t="s">
        <v>239</v>
      </c>
      <c r="C69" s="17"/>
      <c r="D69" s="22"/>
      <c r="E69" s="17"/>
    </row>
    <row r="70" spans="1:5" ht="12" customHeight="1">
      <c r="A70" s="8" t="s">
        <v>63</v>
      </c>
      <c r="B70" s="16" t="s">
        <v>240</v>
      </c>
      <c r="C70" s="17"/>
      <c r="D70" s="22"/>
      <c r="E70" s="17"/>
    </row>
    <row r="71" spans="1:5" ht="12" customHeight="1">
      <c r="A71" s="8" t="s">
        <v>65</v>
      </c>
      <c r="B71" s="16" t="s">
        <v>241</v>
      </c>
      <c r="C71" s="17"/>
      <c r="D71" s="123"/>
      <c r="E71" s="117"/>
    </row>
    <row r="72" spans="1:5" ht="12" customHeight="1">
      <c r="A72" s="21" t="s">
        <v>67</v>
      </c>
      <c r="B72" s="16" t="s">
        <v>242</v>
      </c>
      <c r="C72" s="17"/>
      <c r="D72" s="124"/>
      <c r="E72" s="125"/>
    </row>
    <row r="73" spans="1:5" ht="12" customHeight="1">
      <c r="A73" s="21" t="s">
        <v>69</v>
      </c>
      <c r="B73" s="16" t="s">
        <v>243</v>
      </c>
      <c r="C73" s="17"/>
      <c r="D73" s="22"/>
      <c r="E73" s="17"/>
    </row>
    <row r="74" spans="1:5" ht="12" customHeight="1">
      <c r="A74" s="23" t="s">
        <v>71</v>
      </c>
      <c r="B74" s="16" t="s">
        <v>244</v>
      </c>
      <c r="C74" s="17"/>
      <c r="D74" s="22"/>
      <c r="E74" s="17"/>
    </row>
    <row r="75" spans="1:5" ht="12" customHeight="1">
      <c r="A75" s="24" t="s">
        <v>73</v>
      </c>
      <c r="B75" s="298" t="s">
        <v>245</v>
      </c>
      <c r="C75" s="17"/>
      <c r="D75" s="22"/>
      <c r="E75" s="17"/>
    </row>
    <row r="76" spans="1:5" ht="21" customHeight="1">
      <c r="A76" s="24" t="s">
        <v>75</v>
      </c>
      <c r="B76" s="299" t="s">
        <v>246</v>
      </c>
      <c r="C76" s="17"/>
      <c r="D76" s="22"/>
      <c r="E76" s="17"/>
    </row>
    <row r="77" spans="1:5" ht="21" customHeight="1">
      <c r="A77" s="24" t="s">
        <v>77</v>
      </c>
      <c r="B77" s="299" t="s">
        <v>247</v>
      </c>
      <c r="C77" s="17"/>
      <c r="D77" s="22"/>
      <c r="E77" s="17"/>
    </row>
    <row r="78" spans="1:5" ht="11.25" customHeight="1">
      <c r="A78" s="8" t="s">
        <v>79</v>
      </c>
      <c r="B78" s="103" t="s">
        <v>248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249</v>
      </c>
      <c r="C79" s="17"/>
      <c r="D79" s="123"/>
      <c r="E79" s="117"/>
    </row>
    <row r="80" spans="1:5" ht="11.25" customHeight="1">
      <c r="A80" s="19" t="s">
        <v>82</v>
      </c>
      <c r="B80" s="16" t="s">
        <v>250</v>
      </c>
      <c r="C80" s="17"/>
      <c r="D80" s="22"/>
      <c r="E80" s="17"/>
    </row>
    <row r="81" spans="1:5" ht="11.25" customHeight="1">
      <c r="A81" s="19" t="s">
        <v>84</v>
      </c>
      <c r="B81" s="16" t="s">
        <v>251</v>
      </c>
      <c r="C81" s="17"/>
      <c r="D81" s="123"/>
      <c r="E81" s="117"/>
    </row>
    <row r="82" spans="1:5" ht="11.25" customHeight="1">
      <c r="A82" s="25" t="s">
        <v>86</v>
      </c>
      <c r="B82" s="27" t="s">
        <v>252</v>
      </c>
      <c r="C82" s="17"/>
      <c r="D82" s="123"/>
      <c r="E82" s="117"/>
    </row>
    <row r="83" spans="1:5" ht="11.25" customHeight="1">
      <c r="A83" s="25" t="s">
        <v>88</v>
      </c>
      <c r="B83" s="27" t="s">
        <v>253</v>
      </c>
      <c r="C83" s="17"/>
      <c r="D83" s="123"/>
      <c r="E83" s="117"/>
    </row>
    <row r="84" spans="1:5" ht="11.25" customHeight="1">
      <c r="A84" s="26" t="s">
        <v>90</v>
      </c>
      <c r="B84" s="104" t="s">
        <v>254</v>
      </c>
      <c r="C84" s="17"/>
      <c r="D84" s="22"/>
      <c r="E84" s="17"/>
    </row>
    <row r="85" spans="1:5" ht="11.25" customHeight="1">
      <c r="A85" s="7" t="s">
        <v>92</v>
      </c>
      <c r="B85" s="27" t="s">
        <v>255</v>
      </c>
      <c r="C85" s="17"/>
      <c r="D85" s="123"/>
      <c r="E85" s="117"/>
    </row>
    <row r="86" spans="1:5" ht="18.75" customHeight="1">
      <c r="A86" s="28" t="s">
        <v>94</v>
      </c>
      <c r="B86" s="27" t="s">
        <v>256</v>
      </c>
      <c r="C86" s="17"/>
      <c r="D86" s="123"/>
      <c r="E86" s="117"/>
    </row>
    <row r="87" spans="1:5" ht="12.75" customHeight="1">
      <c r="A87" s="29" t="s">
        <v>96</v>
      </c>
      <c r="B87" s="298" t="s">
        <v>257</v>
      </c>
      <c r="C87" s="17"/>
      <c r="D87" s="123"/>
      <c r="E87" s="117"/>
    </row>
    <row r="88" spans="1:5" ht="12.75" customHeight="1">
      <c r="A88" s="29" t="s">
        <v>98</v>
      </c>
      <c r="B88" s="298" t="s">
        <v>258</v>
      </c>
      <c r="C88" s="17"/>
      <c r="D88" s="123"/>
      <c r="E88" s="117"/>
    </row>
    <row r="89" spans="1:5" ht="12.75" customHeight="1">
      <c r="A89" s="30" t="s">
        <v>100</v>
      </c>
      <c r="B89" s="298" t="s">
        <v>259</v>
      </c>
      <c r="C89" s="17"/>
      <c r="D89" s="123"/>
      <c r="E89" s="117"/>
    </row>
    <row r="90" spans="1:5" ht="12.75" customHeight="1">
      <c r="A90" s="29" t="s">
        <v>102</v>
      </c>
      <c r="B90" s="298" t="s">
        <v>260</v>
      </c>
      <c r="C90" s="17"/>
      <c r="D90" s="123"/>
      <c r="E90" s="117"/>
    </row>
    <row r="91" spans="1:5" ht="21" customHeight="1">
      <c r="A91" s="30" t="s">
        <v>104</v>
      </c>
      <c r="B91" s="298" t="s">
        <v>261</v>
      </c>
      <c r="C91" s="17"/>
      <c r="D91" s="123"/>
      <c r="E91" s="117"/>
    </row>
    <row r="92" spans="1:5" ht="21" customHeight="1">
      <c r="A92" s="31" t="s">
        <v>106</v>
      </c>
      <c r="B92" s="298" t="s">
        <v>262</v>
      </c>
      <c r="C92" s="17"/>
      <c r="D92" s="123"/>
      <c r="E92" s="117"/>
    </row>
    <row r="93" spans="1:5" ht="10.5" customHeight="1">
      <c r="A93" s="31" t="s">
        <v>73</v>
      </c>
      <c r="B93" s="298" t="s">
        <v>263</v>
      </c>
      <c r="C93" s="17"/>
      <c r="D93" s="123"/>
      <c r="E93" s="117"/>
    </row>
    <row r="94" spans="1:5" ht="10.5" customHeight="1">
      <c r="A94" s="31" t="s">
        <v>109</v>
      </c>
      <c r="B94" s="298" t="s">
        <v>264</v>
      </c>
      <c r="C94" s="17"/>
      <c r="D94" s="123"/>
      <c r="E94" s="117"/>
    </row>
    <row r="95" spans="1:5" ht="31.5" customHeight="1">
      <c r="A95" s="32" t="s">
        <v>111</v>
      </c>
      <c r="B95" s="300" t="s">
        <v>265</v>
      </c>
      <c r="C95" s="17"/>
      <c r="D95" s="123"/>
      <c r="E95" s="117"/>
    </row>
    <row r="96" spans="1:5" ht="20.25" customHeight="1">
      <c r="A96" s="32" t="s">
        <v>113</v>
      </c>
      <c r="B96" s="300" t="s">
        <v>266</v>
      </c>
      <c r="C96" s="17"/>
      <c r="D96" s="123"/>
      <c r="E96" s="117"/>
    </row>
    <row r="97" spans="1:5" ht="20.25" customHeight="1" thickBot="1">
      <c r="A97" s="32" t="s">
        <v>115</v>
      </c>
      <c r="B97" s="300" t="s">
        <v>267</v>
      </c>
      <c r="C97" s="17"/>
      <c r="D97" s="126"/>
      <c r="E97" s="118"/>
    </row>
    <row r="98" spans="1:5" ht="11.25" customHeight="1" thickBot="1">
      <c r="A98" s="13" t="s">
        <v>117</v>
      </c>
      <c r="B98" s="99" t="s">
        <v>268</v>
      </c>
      <c r="C98" s="115">
        <f>C99+C100+C101+C102</f>
        <v>0</v>
      </c>
      <c r="D98" s="120">
        <f>D99+D100+D101+D102</f>
        <v>0</v>
      </c>
      <c r="E98" s="115">
        <f>E99+E100+E101+E102</f>
        <v>0</v>
      </c>
    </row>
    <row r="99" spans="1:5" ht="11.25" customHeight="1">
      <c r="A99" s="33" t="s">
        <v>118</v>
      </c>
      <c r="B99" s="93" t="s">
        <v>269</v>
      </c>
      <c r="C99" s="116"/>
      <c r="D99" s="127"/>
      <c r="E99" s="128"/>
    </row>
    <row r="100" spans="1:5" ht="11.25" customHeight="1">
      <c r="A100" s="34" t="s">
        <v>120</v>
      </c>
      <c r="B100" s="20" t="s">
        <v>270</v>
      </c>
      <c r="C100" s="17"/>
      <c r="D100" s="129"/>
      <c r="E100" s="125"/>
    </row>
    <row r="101" spans="1:5" ht="11.25" customHeight="1">
      <c r="A101" s="33" t="s">
        <v>122</v>
      </c>
      <c r="B101" s="93" t="s">
        <v>271</v>
      </c>
      <c r="C101" s="118"/>
      <c r="D101" s="130"/>
      <c r="E101" s="131"/>
    </row>
    <row r="102" spans="1:5" ht="32.25" customHeight="1" thickBot="1">
      <c r="A102" s="35" t="s">
        <v>111</v>
      </c>
      <c r="B102" s="105" t="s">
        <v>272</v>
      </c>
      <c r="C102" s="132"/>
      <c r="D102" s="133"/>
      <c r="E102" s="119"/>
    </row>
    <row r="103" spans="1:5" ht="13.5" thickBot="1">
      <c r="A103" s="4" t="s">
        <v>125</v>
      </c>
      <c r="B103" s="106" t="s">
        <v>273</v>
      </c>
      <c r="C103" s="115">
        <f>C104+C109</f>
        <v>126000</v>
      </c>
      <c r="D103" s="134">
        <f>D104+D109</f>
        <v>68000</v>
      </c>
      <c r="E103" s="115">
        <f>E104+E109</f>
        <v>71000</v>
      </c>
    </row>
    <row r="104" spans="1:5" ht="12.75">
      <c r="A104" s="36" t="s">
        <v>126</v>
      </c>
      <c r="B104" s="42" t="s">
        <v>274</v>
      </c>
      <c r="C104" s="116">
        <f>C108+C107+C106+C105</f>
        <v>126000</v>
      </c>
      <c r="D104" s="135">
        <f>D108+D107+D106+D105</f>
        <v>68000</v>
      </c>
      <c r="E104" s="116">
        <f>E108+E107+E106+E105</f>
        <v>71000</v>
      </c>
    </row>
    <row r="105" spans="1:5" ht="33.75" customHeight="1">
      <c r="A105" s="37" t="s">
        <v>127</v>
      </c>
      <c r="B105" s="42" t="s">
        <v>275</v>
      </c>
      <c r="C105" s="17">
        <f>63000+63000</f>
        <v>126000</v>
      </c>
      <c r="D105" s="136">
        <v>68000</v>
      </c>
      <c r="E105" s="117">
        <v>71000</v>
      </c>
    </row>
    <row r="106" spans="1:5" ht="23.25" customHeight="1">
      <c r="A106" s="37" t="s">
        <v>18</v>
      </c>
      <c r="B106" s="42" t="s">
        <v>276</v>
      </c>
      <c r="C106" s="17"/>
      <c r="D106" s="136"/>
      <c r="E106" s="117"/>
    </row>
    <row r="107" spans="1:5" ht="12" customHeight="1">
      <c r="A107" s="37" t="s">
        <v>130</v>
      </c>
      <c r="B107" s="42" t="s">
        <v>277</v>
      </c>
      <c r="C107" s="17"/>
      <c r="D107" s="136"/>
      <c r="E107" s="117"/>
    </row>
    <row r="108" spans="1:5" ht="12" customHeight="1">
      <c r="A108" s="38" t="s">
        <v>132</v>
      </c>
      <c r="B108" s="40" t="s">
        <v>278</v>
      </c>
      <c r="C108" s="17"/>
      <c r="D108" s="136"/>
      <c r="E108" s="117"/>
    </row>
    <row r="109" spans="1:5" ht="12" customHeight="1">
      <c r="A109" s="38" t="s">
        <v>134</v>
      </c>
      <c r="B109" s="40" t="s">
        <v>279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7">
        <f>E112+E113+E115+E116+E117+E118+E120+E119+E111+E110+E114</f>
        <v>0</v>
      </c>
    </row>
    <row r="110" spans="1:5" ht="32.25" customHeight="1">
      <c r="A110" s="37" t="s">
        <v>127</v>
      </c>
      <c r="B110" s="40" t="s">
        <v>280</v>
      </c>
      <c r="C110" s="17"/>
      <c r="D110" s="136"/>
      <c r="E110" s="117"/>
    </row>
    <row r="111" spans="1:5" ht="21.75" customHeight="1">
      <c r="A111" s="37" t="s">
        <v>18</v>
      </c>
      <c r="B111" s="40" t="s">
        <v>281</v>
      </c>
      <c r="C111" s="17"/>
      <c r="D111" s="136"/>
      <c r="E111" s="117"/>
    </row>
    <row r="112" spans="1:5" ht="11.25" customHeight="1">
      <c r="A112" s="39" t="s">
        <v>137</v>
      </c>
      <c r="B112" s="40" t="s">
        <v>282</v>
      </c>
      <c r="C112" s="17"/>
      <c r="D112" s="136"/>
      <c r="E112" s="117"/>
    </row>
    <row r="113" spans="1:5" ht="11.25" customHeight="1">
      <c r="A113" s="41" t="s">
        <v>139</v>
      </c>
      <c r="B113" s="42" t="s">
        <v>283</v>
      </c>
      <c r="C113" s="17"/>
      <c r="D113" s="136"/>
      <c r="E113" s="117"/>
    </row>
    <row r="114" spans="1:5" ht="33.75" customHeight="1">
      <c r="A114" s="43" t="s">
        <v>141</v>
      </c>
      <c r="B114" s="42" t="s">
        <v>284</v>
      </c>
      <c r="C114" s="17"/>
      <c r="D114" s="136"/>
      <c r="E114" s="117"/>
    </row>
    <row r="115" spans="1:5" ht="12" customHeight="1">
      <c r="A115" s="38" t="s">
        <v>143</v>
      </c>
      <c r="B115" s="40" t="s">
        <v>285</v>
      </c>
      <c r="C115" s="17"/>
      <c r="D115" s="136"/>
      <c r="E115" s="117"/>
    </row>
    <row r="116" spans="1:5" ht="12" customHeight="1">
      <c r="A116" s="38" t="s">
        <v>145</v>
      </c>
      <c r="B116" s="40" t="s">
        <v>286</v>
      </c>
      <c r="C116" s="17"/>
      <c r="D116" s="136"/>
      <c r="E116" s="117"/>
    </row>
    <row r="117" spans="1:5" ht="12" customHeight="1">
      <c r="A117" s="38" t="s">
        <v>147</v>
      </c>
      <c r="B117" s="40" t="s">
        <v>287</v>
      </c>
      <c r="C117" s="17"/>
      <c r="D117" s="138"/>
      <c r="E117" s="122"/>
    </row>
    <row r="118" spans="1:5" ht="12" customHeight="1">
      <c r="A118" s="38" t="s">
        <v>149</v>
      </c>
      <c r="B118" s="40" t="s">
        <v>288</v>
      </c>
      <c r="C118" s="17"/>
      <c r="D118" s="138"/>
      <c r="E118" s="122"/>
    </row>
    <row r="119" spans="1:5" ht="45" customHeight="1">
      <c r="A119" s="43" t="s">
        <v>151</v>
      </c>
      <c r="B119" s="40" t="s">
        <v>289</v>
      </c>
      <c r="C119" s="17"/>
      <c r="D119" s="138"/>
      <c r="E119" s="122"/>
    </row>
    <row r="120" spans="1:5" ht="12.75" customHeight="1" thickBot="1">
      <c r="A120" s="33" t="s">
        <v>153</v>
      </c>
      <c r="B120" s="54" t="s">
        <v>290</v>
      </c>
      <c r="C120" s="118"/>
      <c r="D120" s="139"/>
      <c r="E120" s="119"/>
    </row>
    <row r="121" spans="1:5" ht="13.5" thickBot="1">
      <c r="A121" s="45" t="s">
        <v>155</v>
      </c>
      <c r="B121" s="107"/>
      <c r="C121" s="140">
        <f>C36+C54+C98+C103</f>
        <v>126000</v>
      </c>
      <c r="D121" s="141">
        <f>D36+D54+D98+D103</f>
        <v>68000</v>
      </c>
      <c r="E121" s="140">
        <f>E36+E54+E98+E103</f>
        <v>71000</v>
      </c>
    </row>
    <row r="122" spans="1:3" ht="12.75">
      <c r="A122" s="46"/>
      <c r="B122" s="108"/>
      <c r="C122" s="142"/>
    </row>
    <row r="123" spans="1:3" ht="12.75">
      <c r="A123" s="47"/>
      <c r="B123" s="79"/>
      <c r="C123" s="143"/>
    </row>
    <row r="124" spans="1:3" ht="12.75">
      <c r="A124" s="49"/>
      <c r="B124" s="79"/>
      <c r="C124" s="144"/>
    </row>
    <row r="125" spans="1:3" ht="12.75">
      <c r="A125" s="49"/>
      <c r="B125" s="430"/>
      <c r="C125" s="430"/>
    </row>
    <row r="126" spans="1:3" ht="31.5" customHeight="1">
      <c r="A126" s="48"/>
      <c r="B126" s="79"/>
      <c r="C126" s="144"/>
    </row>
    <row r="127" spans="1:3" ht="12.75">
      <c r="A127" s="48"/>
      <c r="B127" s="79"/>
      <c r="C127" s="144"/>
    </row>
    <row r="128" spans="1:3" ht="12.75">
      <c r="A128" s="48"/>
      <c r="B128" s="79"/>
      <c r="C128" s="144"/>
    </row>
    <row r="129" spans="1:3" ht="12.75">
      <c r="A129" s="50"/>
      <c r="B129" s="431"/>
      <c r="C129" s="431"/>
    </row>
    <row r="130" spans="1:11" s="111" customFormat="1" ht="12.75">
      <c r="A130" s="51"/>
      <c r="B130" s="54"/>
      <c r="C130" s="55"/>
      <c r="D130" s="145"/>
      <c r="F130" s="1"/>
      <c r="G130" s="1"/>
      <c r="H130" s="1"/>
      <c r="I130" s="1"/>
      <c r="J130" s="1"/>
      <c r="K130" s="1"/>
    </row>
    <row r="131" spans="1:11" s="111" customFormat="1" ht="12.75">
      <c r="A131" s="51"/>
      <c r="B131" s="54"/>
      <c r="C131" s="55"/>
      <c r="D131" s="145"/>
      <c r="F131" s="1"/>
      <c r="G131" s="1"/>
      <c r="H131" s="1"/>
      <c r="I131" s="1"/>
      <c r="J131" s="1"/>
      <c r="K131" s="1"/>
    </row>
    <row r="132" spans="1:11" s="111" customFormat="1" ht="35.25" customHeight="1">
      <c r="A132" s="53"/>
      <c r="B132" s="54"/>
      <c r="C132" s="55"/>
      <c r="D132" s="145"/>
      <c r="F132" s="1"/>
      <c r="G132" s="1"/>
      <c r="H132" s="1"/>
      <c r="I132" s="1"/>
      <c r="J132" s="1"/>
      <c r="K132" s="1"/>
    </row>
    <row r="133" spans="1:11" s="111" customFormat="1" ht="12.75">
      <c r="A133" s="44"/>
      <c r="B133" s="54"/>
      <c r="C133" s="55"/>
      <c r="D133" s="145"/>
      <c r="F133" s="1"/>
      <c r="G133" s="1"/>
      <c r="H133" s="1"/>
      <c r="I133" s="1"/>
      <c r="J133" s="1"/>
      <c r="K133" s="1"/>
    </row>
    <row r="134" spans="1:11" s="111" customFormat="1" ht="12.75">
      <c r="A134" s="56"/>
      <c r="B134" s="109"/>
      <c r="C134" s="146"/>
      <c r="D134" s="145"/>
      <c r="F134" s="1"/>
      <c r="G134" s="1"/>
      <c r="H134" s="1"/>
      <c r="I134" s="1"/>
      <c r="J134" s="1"/>
      <c r="K134" s="1"/>
    </row>
    <row r="135" spans="1:11" s="111" customFormat="1" ht="12.75">
      <c r="A135" s="57"/>
      <c r="B135" s="110"/>
      <c r="C135" s="147"/>
      <c r="D135" s="145"/>
      <c r="F135" s="1"/>
      <c r="G135" s="1"/>
      <c r="H135" s="1"/>
      <c r="I135" s="1"/>
      <c r="J135" s="1"/>
      <c r="K135" s="1"/>
    </row>
    <row r="136" spans="1:11" s="111" customFormat="1" ht="12.75">
      <c r="A136" s="59"/>
      <c r="B136" s="110"/>
      <c r="C136" s="148"/>
      <c r="D136" s="145"/>
      <c r="F136" s="1"/>
      <c r="G136" s="1"/>
      <c r="H136" s="1"/>
      <c r="I136" s="1"/>
      <c r="J136" s="1"/>
      <c r="K136" s="1"/>
    </row>
    <row r="137" spans="1:11" s="111" customFormat="1" ht="12.75">
      <c r="A137" s="59"/>
      <c r="B137" s="432"/>
      <c r="C137" s="432"/>
      <c r="D137" s="145"/>
      <c r="F137" s="1"/>
      <c r="G137" s="1"/>
      <c r="H137" s="1"/>
      <c r="I137" s="1"/>
      <c r="J137" s="1"/>
      <c r="K137" s="1"/>
    </row>
    <row r="138" spans="1:11" s="111" customFormat="1" ht="12.75">
      <c r="A138" s="58"/>
      <c r="B138" s="110"/>
      <c r="C138" s="148"/>
      <c r="D138" s="145"/>
      <c r="F138" s="1"/>
      <c r="G138" s="1"/>
      <c r="H138" s="1"/>
      <c r="I138" s="1"/>
      <c r="J138" s="1"/>
      <c r="K138" s="1"/>
    </row>
    <row r="139" spans="1:11" s="111" customFormat="1" ht="12.75">
      <c r="A139" s="58"/>
      <c r="B139" s="110"/>
      <c r="C139" s="148"/>
      <c r="D139" s="145"/>
      <c r="F139" s="1"/>
      <c r="G139" s="1"/>
      <c r="H139" s="1"/>
      <c r="I139" s="1"/>
      <c r="J139" s="1"/>
      <c r="K139" s="1"/>
    </row>
    <row r="140" spans="1:11" s="111" customFormat="1" ht="12.75">
      <c r="A140" s="58"/>
      <c r="B140" s="110"/>
      <c r="C140" s="148"/>
      <c r="D140" s="145"/>
      <c r="F140" s="1"/>
      <c r="G140" s="1"/>
      <c r="H140" s="1"/>
      <c r="I140" s="1"/>
      <c r="J140" s="1"/>
      <c r="K140" s="1"/>
    </row>
    <row r="141" spans="1:11" s="111" customFormat="1" ht="12.75">
      <c r="A141" s="60"/>
      <c r="B141" s="433"/>
      <c r="C141" s="433"/>
      <c r="D141" s="145"/>
      <c r="F141" s="1"/>
      <c r="G141" s="1"/>
      <c r="H141" s="1"/>
      <c r="I141" s="1"/>
      <c r="J141" s="1"/>
      <c r="K141" s="1"/>
    </row>
    <row r="142" spans="1:11" s="111" customFormat="1" ht="12.75">
      <c r="A142" s="58"/>
      <c r="B142" s="110"/>
      <c r="C142" s="148"/>
      <c r="D142" s="145"/>
      <c r="F142" s="1"/>
      <c r="G142" s="1"/>
      <c r="H142" s="1"/>
      <c r="I142" s="1"/>
      <c r="J142" s="1"/>
      <c r="K142" s="1"/>
    </row>
    <row r="143" spans="1:11" s="111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1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1" customFormat="1" ht="12.75">
      <c r="A145" s="61"/>
      <c r="F145" s="1"/>
      <c r="G145" s="1"/>
      <c r="H145" s="1"/>
      <c r="I145" s="1"/>
      <c r="J145" s="1"/>
      <c r="K145" s="1"/>
    </row>
    <row r="146" spans="1:11" s="111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9" r:id="rId1"/>
  <rowBreaks count="1" manualBreakCount="1">
    <brk id="12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">
      <selection activeCell="A30" sqref="A30:B30"/>
    </sheetView>
  </sheetViews>
  <sheetFormatPr defaultColWidth="9.140625" defaultRowHeight="15"/>
  <cols>
    <col min="1" max="1" width="51.140625" style="1" customWidth="1"/>
    <col min="2" max="2" width="8.00390625" style="111" customWidth="1"/>
    <col min="3" max="3" width="9.57421875" style="111" customWidth="1"/>
    <col min="4" max="4" width="9.421875" style="111" customWidth="1"/>
    <col min="5" max="5" width="10.140625" style="111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20" t="s">
        <v>156</v>
      </c>
      <c r="B2" s="420"/>
      <c r="C2" s="420"/>
      <c r="D2" s="420"/>
      <c r="E2" s="420"/>
      <c r="F2" s="63"/>
      <c r="G2" s="63"/>
      <c r="H2" s="63"/>
      <c r="I2" s="63"/>
      <c r="J2" s="63"/>
      <c r="K2" s="63"/>
    </row>
    <row r="3" spans="1:11" ht="12.75" customHeight="1">
      <c r="A3" s="421" t="s">
        <v>0</v>
      </c>
      <c r="B3" s="421"/>
      <c r="C3" s="421"/>
      <c r="D3" s="421"/>
      <c r="E3" s="421"/>
      <c r="F3" s="64"/>
      <c r="G3" s="64"/>
      <c r="H3" s="64"/>
      <c r="I3" s="64"/>
      <c r="J3" s="64"/>
      <c r="K3" s="64"/>
    </row>
    <row r="4" spans="1:11" ht="12.75">
      <c r="A4" s="425"/>
      <c r="B4" s="425"/>
      <c r="C4" s="425"/>
      <c r="D4" s="425"/>
      <c r="E4" s="425"/>
      <c r="F4" s="65"/>
      <c r="G4" s="65"/>
      <c r="H4" s="65"/>
      <c r="I4" s="65"/>
      <c r="J4" s="65"/>
      <c r="K4" s="65"/>
    </row>
    <row r="5" spans="1:8" ht="13.5" thickBot="1">
      <c r="A5" s="426"/>
      <c r="B5" s="426"/>
      <c r="C5" s="426"/>
      <c r="D5" s="426"/>
      <c r="E5" s="426"/>
      <c r="F5" s="62"/>
      <c r="G5" s="62"/>
      <c r="H5" s="62"/>
    </row>
    <row r="6" spans="1:11" ht="12.75">
      <c r="A6" s="80"/>
      <c r="B6" s="85"/>
      <c r="C6" s="85" t="s">
        <v>174</v>
      </c>
      <c r="D6" s="91" t="s">
        <v>175</v>
      </c>
      <c r="E6" s="85" t="s">
        <v>176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4"/>
      <c r="D7" s="153"/>
      <c r="E7" s="154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4">
        <f>C11</f>
        <v>0</v>
      </c>
      <c r="D8" s="154">
        <f>D11</f>
        <v>0</v>
      </c>
      <c r="E8" s="154">
        <f>E11</f>
        <v>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6"/>
      <c r="D9" s="155"/>
      <c r="E9" s="156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4"/>
      <c r="D10" s="153"/>
      <c r="E10" s="154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4">
        <f>C24</f>
        <v>0</v>
      </c>
      <c r="D11" s="154">
        <f>D24</f>
        <v>0</v>
      </c>
      <c r="E11" s="154">
        <f>E24</f>
        <v>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4"/>
      <c r="D12" s="153"/>
      <c r="E12" s="154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4"/>
      <c r="D13" s="153"/>
      <c r="E13" s="154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8"/>
      <c r="D14" s="157"/>
      <c r="E14" s="158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8"/>
      <c r="D15" s="157"/>
      <c r="E15" s="158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8"/>
      <c r="D16" s="157"/>
      <c r="E16" s="158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4"/>
      <c r="D17" s="153"/>
      <c r="E17" s="154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4"/>
      <c r="D18" s="153"/>
      <c r="E18" s="154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6"/>
      <c r="D19" s="155"/>
      <c r="E19" s="156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6"/>
      <c r="D20" s="155"/>
      <c r="E20" s="156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4"/>
      <c r="D21" s="153"/>
      <c r="E21" s="154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4"/>
      <c r="D22" s="153"/>
      <c r="E22" s="154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4"/>
      <c r="D23" s="153"/>
      <c r="E23" s="154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4">
        <f>C121</f>
        <v>0</v>
      </c>
      <c r="D24" s="153">
        <f>D121</f>
        <v>0</v>
      </c>
      <c r="E24" s="154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60"/>
      <c r="D25" s="159"/>
      <c r="E25" s="160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2"/>
      <c r="D27" s="113"/>
      <c r="E27" s="113"/>
    </row>
    <row r="28" spans="1:5" ht="12.75">
      <c r="A28" s="2" t="s">
        <v>2</v>
      </c>
      <c r="B28" s="2" t="s">
        <v>192</v>
      </c>
      <c r="C28" s="112"/>
      <c r="D28" s="113"/>
      <c r="E28" s="113"/>
    </row>
    <row r="29" spans="1:5" ht="12.75">
      <c r="A29" s="2" t="s">
        <v>3</v>
      </c>
      <c r="B29" s="2" t="s">
        <v>185</v>
      </c>
      <c r="C29" s="112"/>
      <c r="D29" s="113"/>
      <c r="E29" s="113"/>
    </row>
    <row r="30" spans="1:5" ht="12.75">
      <c r="A30" s="2" t="s">
        <v>203</v>
      </c>
      <c r="B30" s="92" t="s">
        <v>204</v>
      </c>
      <c r="C30" s="112"/>
      <c r="D30" s="113"/>
      <c r="E30" s="113"/>
    </row>
    <row r="31" spans="1:5" ht="12.75">
      <c r="A31" s="2" t="s">
        <v>4</v>
      </c>
      <c r="B31" s="2" t="s">
        <v>182</v>
      </c>
      <c r="C31" s="112"/>
      <c r="D31" s="113"/>
      <c r="E31" s="113"/>
    </row>
    <row r="32" spans="1:5" ht="13.5" thickBot="1">
      <c r="A32" s="3" t="s">
        <v>5</v>
      </c>
      <c r="B32" s="3">
        <v>706</v>
      </c>
      <c r="C32" s="112"/>
      <c r="D32" s="113"/>
      <c r="E32" s="114" t="s">
        <v>7</v>
      </c>
    </row>
    <row r="33" spans="1:5" ht="15" customHeight="1">
      <c r="A33" s="434" t="s">
        <v>184</v>
      </c>
      <c r="B33" s="294"/>
      <c r="C33" s="422">
        <v>2012</v>
      </c>
      <c r="D33" s="422">
        <v>2013</v>
      </c>
      <c r="E33" s="422">
        <v>2014</v>
      </c>
    </row>
    <row r="34" spans="1:5" ht="15" customHeight="1">
      <c r="A34" s="435"/>
      <c r="B34" s="93" t="s">
        <v>205</v>
      </c>
      <c r="C34" s="423"/>
      <c r="D34" s="423"/>
      <c r="E34" s="423"/>
    </row>
    <row r="35" spans="1:5" ht="15.75" customHeight="1" thickBot="1">
      <c r="A35" s="436"/>
      <c r="B35" s="295"/>
      <c r="C35" s="424"/>
      <c r="D35" s="424"/>
      <c r="E35" s="424"/>
    </row>
    <row r="36" spans="1:5" ht="15.75" customHeight="1" thickBot="1">
      <c r="A36" s="4" t="s">
        <v>8</v>
      </c>
      <c r="B36" s="94" t="s">
        <v>206</v>
      </c>
      <c r="C36" s="115">
        <f>C37+C43+C49</f>
        <v>0</v>
      </c>
      <c r="D36" s="115">
        <f>D37+D43+D49</f>
        <v>0</v>
      </c>
      <c r="E36" s="115">
        <f>E37+E43+E49</f>
        <v>0</v>
      </c>
    </row>
    <row r="37" spans="1:5" ht="13.5" customHeight="1">
      <c r="A37" s="5" t="s">
        <v>9</v>
      </c>
      <c r="B37" s="95" t="s">
        <v>207</v>
      </c>
      <c r="C37" s="116">
        <f>C38+C39+C40+C41+C42</f>
        <v>0</v>
      </c>
      <c r="D37" s="116">
        <f>D38+D39+D40+D41+D42</f>
        <v>0</v>
      </c>
      <c r="E37" s="116">
        <f>E38+E39+E40+E41+E42</f>
        <v>0</v>
      </c>
    </row>
    <row r="38" spans="1:5" ht="12.75" customHeight="1">
      <c r="A38" s="6" t="s">
        <v>10</v>
      </c>
      <c r="B38" s="296" t="s">
        <v>208</v>
      </c>
      <c r="C38" s="17"/>
      <c r="D38" s="117"/>
      <c r="E38" s="117"/>
    </row>
    <row r="39" spans="1:5" ht="12.75" customHeight="1">
      <c r="A39" s="6" t="s">
        <v>12</v>
      </c>
      <c r="B39" s="296" t="s">
        <v>209</v>
      </c>
      <c r="C39" s="17"/>
      <c r="D39" s="117"/>
      <c r="E39" s="117"/>
    </row>
    <row r="40" spans="1:5" ht="21" customHeight="1">
      <c r="A40" s="7" t="s">
        <v>14</v>
      </c>
      <c r="B40" s="96" t="s">
        <v>210</v>
      </c>
      <c r="C40" s="17"/>
      <c r="D40" s="117"/>
      <c r="E40" s="117"/>
    </row>
    <row r="41" spans="1:5" ht="21" customHeight="1">
      <c r="A41" s="7" t="s">
        <v>16</v>
      </c>
      <c r="B41" s="96" t="s">
        <v>211</v>
      </c>
      <c r="C41" s="17"/>
      <c r="D41" s="117"/>
      <c r="E41" s="117"/>
    </row>
    <row r="42" spans="1:5" ht="21" customHeight="1">
      <c r="A42" s="7" t="s">
        <v>18</v>
      </c>
      <c r="B42" s="96" t="s">
        <v>212</v>
      </c>
      <c r="C42" s="17"/>
      <c r="D42" s="117"/>
      <c r="E42" s="117"/>
    </row>
    <row r="43" spans="1:5" ht="12" customHeight="1">
      <c r="A43" s="8" t="s">
        <v>20</v>
      </c>
      <c r="B43" s="20" t="s">
        <v>213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7" t="s">
        <v>214</v>
      </c>
      <c r="C44" s="17"/>
      <c r="D44" s="17"/>
      <c r="E44" s="17"/>
    </row>
    <row r="45" spans="1:5" ht="12" customHeight="1">
      <c r="A45" s="10" t="s">
        <v>23</v>
      </c>
      <c r="B45" s="98" t="s">
        <v>215</v>
      </c>
      <c r="C45" s="17"/>
      <c r="D45" s="117"/>
      <c r="E45" s="117"/>
    </row>
    <row r="46" spans="1:5" ht="12" customHeight="1">
      <c r="A46" s="9" t="s">
        <v>25</v>
      </c>
      <c r="B46" s="97" t="s">
        <v>216</v>
      </c>
      <c r="C46" s="17"/>
      <c r="D46" s="117"/>
      <c r="E46" s="117"/>
    </row>
    <row r="47" spans="1:5" ht="12" customHeight="1">
      <c r="A47" s="9" t="s">
        <v>27</v>
      </c>
      <c r="B47" s="97" t="s">
        <v>217</v>
      </c>
      <c r="C47" s="17"/>
      <c r="D47" s="117"/>
      <c r="E47" s="117"/>
    </row>
    <row r="48" spans="1:5" ht="12" customHeight="1">
      <c r="A48" s="11" t="s">
        <v>29</v>
      </c>
      <c r="B48" s="98" t="s">
        <v>218</v>
      </c>
      <c r="C48" s="17"/>
      <c r="D48" s="117"/>
      <c r="E48" s="117"/>
    </row>
    <row r="49" spans="1:5" ht="11.25" customHeight="1">
      <c r="A49" s="8" t="s">
        <v>31</v>
      </c>
      <c r="B49" s="20" t="s">
        <v>219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7" t="s">
        <v>220</v>
      </c>
      <c r="C50" s="17"/>
      <c r="D50" s="117"/>
      <c r="E50" s="117"/>
    </row>
    <row r="51" spans="1:5" ht="19.5" customHeight="1">
      <c r="A51" s="7" t="s">
        <v>14</v>
      </c>
      <c r="B51" s="20" t="s">
        <v>221</v>
      </c>
      <c r="C51" s="17"/>
      <c r="D51" s="117"/>
      <c r="E51" s="117"/>
    </row>
    <row r="52" spans="1:5" ht="19.5" customHeight="1">
      <c r="A52" s="7" t="s">
        <v>16</v>
      </c>
      <c r="B52" s="20" t="s">
        <v>222</v>
      </c>
      <c r="C52" s="17"/>
      <c r="D52" s="117"/>
      <c r="E52" s="117"/>
    </row>
    <row r="53" spans="1:5" ht="19.5" customHeight="1" thickBot="1">
      <c r="A53" s="12" t="s">
        <v>35</v>
      </c>
      <c r="B53" s="93" t="s">
        <v>223</v>
      </c>
      <c r="C53" s="118"/>
      <c r="D53" s="119"/>
      <c r="E53" s="119"/>
    </row>
    <row r="54" spans="1:5" ht="12" customHeight="1" thickBot="1">
      <c r="A54" s="13" t="s">
        <v>37</v>
      </c>
      <c r="B54" s="99" t="s">
        <v>224</v>
      </c>
      <c r="C54" s="115">
        <f>C55+C58+C61+C66+C78</f>
        <v>0</v>
      </c>
      <c r="D54" s="120">
        <f>D55+D58+D61+D66+D78</f>
        <v>0</v>
      </c>
      <c r="E54" s="115">
        <f>E55+E58+E61+E66+E78</f>
        <v>0</v>
      </c>
    </row>
    <row r="55" spans="1:5" ht="12" customHeight="1">
      <c r="A55" s="5" t="s">
        <v>38</v>
      </c>
      <c r="B55" s="100" t="s">
        <v>225</v>
      </c>
      <c r="C55" s="116">
        <f>C56+C57</f>
        <v>0</v>
      </c>
      <c r="D55" s="121">
        <f>D56+D57</f>
        <v>0</v>
      </c>
      <c r="E55" s="116">
        <f>E56+E57</f>
        <v>0</v>
      </c>
    </row>
    <row r="56" spans="1:5" ht="12" customHeight="1">
      <c r="A56" s="14" t="s">
        <v>39</v>
      </c>
      <c r="B56" s="101" t="s">
        <v>226</v>
      </c>
      <c r="C56" s="122"/>
      <c r="D56" s="22"/>
      <c r="E56" s="17"/>
    </row>
    <row r="57" spans="1:5" ht="21" customHeight="1">
      <c r="A57" s="15" t="s">
        <v>40</v>
      </c>
      <c r="B57" s="16" t="s">
        <v>227</v>
      </c>
      <c r="C57" s="17"/>
      <c r="D57" s="22"/>
      <c r="E57" s="17"/>
    </row>
    <row r="58" spans="1:5" ht="12" customHeight="1">
      <c r="A58" s="5" t="s">
        <v>42</v>
      </c>
      <c r="B58" s="100" t="s">
        <v>228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1" t="s">
        <v>229</v>
      </c>
      <c r="C59" s="17"/>
      <c r="D59" s="22"/>
      <c r="E59" s="17"/>
    </row>
    <row r="60" spans="1:5" ht="12" customHeight="1">
      <c r="A60" s="18" t="s">
        <v>45</v>
      </c>
      <c r="B60" s="102" t="s">
        <v>230</v>
      </c>
      <c r="C60" s="17"/>
      <c r="D60" s="22"/>
      <c r="E60" s="17"/>
    </row>
    <row r="61" spans="1:5" ht="12" customHeight="1">
      <c r="A61" s="8" t="s">
        <v>47</v>
      </c>
      <c r="B61" s="16" t="s">
        <v>231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7" t="s">
        <v>232</v>
      </c>
      <c r="C62" s="17"/>
      <c r="D62" s="123"/>
      <c r="E62" s="117"/>
    </row>
    <row r="63" spans="1:5" ht="12" customHeight="1">
      <c r="A63" s="6" t="s">
        <v>50</v>
      </c>
      <c r="B63" s="297" t="s">
        <v>233</v>
      </c>
      <c r="C63" s="17"/>
      <c r="D63" s="123"/>
      <c r="E63" s="117"/>
    </row>
    <row r="64" spans="1:5" ht="12" customHeight="1">
      <c r="A64" s="6" t="s">
        <v>52</v>
      </c>
      <c r="B64" s="297" t="s">
        <v>234</v>
      </c>
      <c r="C64" s="17"/>
      <c r="D64" s="123"/>
      <c r="E64" s="117"/>
    </row>
    <row r="65" spans="1:5" ht="12" customHeight="1">
      <c r="A65" s="6" t="s">
        <v>54</v>
      </c>
      <c r="B65" s="297" t="s">
        <v>235</v>
      </c>
      <c r="C65" s="17"/>
      <c r="D65" s="123"/>
      <c r="E65" s="117"/>
    </row>
    <row r="66" spans="1:5" ht="12" customHeight="1">
      <c r="A66" s="8" t="s">
        <v>56</v>
      </c>
      <c r="B66" s="16" t="s">
        <v>236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237</v>
      </c>
      <c r="C67" s="17"/>
      <c r="D67" s="22"/>
      <c r="E67" s="17"/>
    </row>
    <row r="68" spans="1:5" ht="12" customHeight="1">
      <c r="A68" s="8" t="s">
        <v>59</v>
      </c>
      <c r="B68" s="16" t="s">
        <v>238</v>
      </c>
      <c r="C68" s="17"/>
      <c r="D68" s="22"/>
      <c r="E68" s="17"/>
    </row>
    <row r="69" spans="1:5" ht="12" customHeight="1">
      <c r="A69" s="20" t="s">
        <v>61</v>
      </c>
      <c r="B69" s="16" t="s">
        <v>239</v>
      </c>
      <c r="C69" s="17"/>
      <c r="D69" s="22"/>
      <c r="E69" s="17"/>
    </row>
    <row r="70" spans="1:5" ht="12" customHeight="1">
      <c r="A70" s="8" t="s">
        <v>63</v>
      </c>
      <c r="B70" s="16" t="s">
        <v>240</v>
      </c>
      <c r="C70" s="17"/>
      <c r="D70" s="22"/>
      <c r="E70" s="17"/>
    </row>
    <row r="71" spans="1:5" ht="12" customHeight="1">
      <c r="A71" s="8" t="s">
        <v>65</v>
      </c>
      <c r="B71" s="16" t="s">
        <v>241</v>
      </c>
      <c r="C71" s="17"/>
      <c r="D71" s="123"/>
      <c r="E71" s="117"/>
    </row>
    <row r="72" spans="1:5" ht="12" customHeight="1">
      <c r="A72" s="21" t="s">
        <v>67</v>
      </c>
      <c r="B72" s="16" t="s">
        <v>242</v>
      </c>
      <c r="C72" s="17"/>
      <c r="D72" s="124"/>
      <c r="E72" s="125"/>
    </row>
    <row r="73" spans="1:5" ht="12" customHeight="1">
      <c r="A73" s="21" t="s">
        <v>69</v>
      </c>
      <c r="B73" s="16" t="s">
        <v>243</v>
      </c>
      <c r="C73" s="17"/>
      <c r="D73" s="22"/>
      <c r="E73" s="17"/>
    </row>
    <row r="74" spans="1:5" ht="12" customHeight="1">
      <c r="A74" s="23" t="s">
        <v>71</v>
      </c>
      <c r="B74" s="16" t="s">
        <v>244</v>
      </c>
      <c r="C74" s="17"/>
      <c r="D74" s="22"/>
      <c r="E74" s="17"/>
    </row>
    <row r="75" spans="1:5" ht="12" customHeight="1">
      <c r="A75" s="24" t="s">
        <v>73</v>
      </c>
      <c r="B75" s="298" t="s">
        <v>245</v>
      </c>
      <c r="C75" s="17"/>
      <c r="D75" s="22"/>
      <c r="E75" s="17"/>
    </row>
    <row r="76" spans="1:5" ht="21" customHeight="1">
      <c r="A76" s="24" t="s">
        <v>75</v>
      </c>
      <c r="B76" s="299" t="s">
        <v>246</v>
      </c>
      <c r="C76" s="17"/>
      <c r="D76" s="22"/>
      <c r="E76" s="17"/>
    </row>
    <row r="77" spans="1:5" ht="21" customHeight="1">
      <c r="A77" s="24" t="s">
        <v>77</v>
      </c>
      <c r="B77" s="299" t="s">
        <v>247</v>
      </c>
      <c r="C77" s="17"/>
      <c r="D77" s="22"/>
      <c r="E77" s="17"/>
    </row>
    <row r="78" spans="1:5" ht="11.25" customHeight="1">
      <c r="A78" s="8" t="s">
        <v>79</v>
      </c>
      <c r="B78" s="103" t="s">
        <v>248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249</v>
      </c>
      <c r="C79" s="17"/>
      <c r="D79" s="123"/>
      <c r="E79" s="117"/>
    </row>
    <row r="80" spans="1:5" ht="11.25" customHeight="1">
      <c r="A80" s="19" t="s">
        <v>82</v>
      </c>
      <c r="B80" s="16" t="s">
        <v>250</v>
      </c>
      <c r="C80" s="17"/>
      <c r="D80" s="22"/>
      <c r="E80" s="17"/>
    </row>
    <row r="81" spans="1:5" ht="11.25" customHeight="1">
      <c r="A81" s="19" t="s">
        <v>84</v>
      </c>
      <c r="B81" s="16" t="s">
        <v>251</v>
      </c>
      <c r="C81" s="17"/>
      <c r="D81" s="123"/>
      <c r="E81" s="117"/>
    </row>
    <row r="82" spans="1:5" ht="11.25" customHeight="1">
      <c r="A82" s="25" t="s">
        <v>86</v>
      </c>
      <c r="B82" s="27" t="s">
        <v>252</v>
      </c>
      <c r="C82" s="17"/>
      <c r="D82" s="123"/>
      <c r="E82" s="117"/>
    </row>
    <row r="83" spans="1:5" ht="11.25" customHeight="1">
      <c r="A83" s="25" t="s">
        <v>88</v>
      </c>
      <c r="B83" s="27" t="s">
        <v>253</v>
      </c>
      <c r="C83" s="17"/>
      <c r="D83" s="123"/>
      <c r="E83" s="117"/>
    </row>
    <row r="84" spans="1:5" ht="11.25" customHeight="1">
      <c r="A84" s="26" t="s">
        <v>90</v>
      </c>
      <c r="B84" s="104" t="s">
        <v>254</v>
      </c>
      <c r="C84" s="17"/>
      <c r="D84" s="22"/>
      <c r="E84" s="17"/>
    </row>
    <row r="85" spans="1:5" ht="11.25" customHeight="1">
      <c r="A85" s="7" t="s">
        <v>92</v>
      </c>
      <c r="B85" s="27" t="s">
        <v>255</v>
      </c>
      <c r="C85" s="17"/>
      <c r="D85" s="123"/>
      <c r="E85" s="117"/>
    </row>
    <row r="86" spans="1:5" ht="18.75" customHeight="1">
      <c r="A86" s="28" t="s">
        <v>94</v>
      </c>
      <c r="B86" s="27" t="s">
        <v>256</v>
      </c>
      <c r="C86" s="17"/>
      <c r="D86" s="123"/>
      <c r="E86" s="117"/>
    </row>
    <row r="87" spans="1:5" ht="12.75" customHeight="1">
      <c r="A87" s="29" t="s">
        <v>96</v>
      </c>
      <c r="B87" s="298" t="s">
        <v>257</v>
      </c>
      <c r="C87" s="17"/>
      <c r="D87" s="123"/>
      <c r="E87" s="117"/>
    </row>
    <row r="88" spans="1:5" ht="12.75" customHeight="1">
      <c r="A88" s="29" t="s">
        <v>98</v>
      </c>
      <c r="B88" s="298" t="s">
        <v>258</v>
      </c>
      <c r="C88" s="17"/>
      <c r="D88" s="123"/>
      <c r="E88" s="117"/>
    </row>
    <row r="89" spans="1:5" ht="12.75" customHeight="1">
      <c r="A89" s="30" t="s">
        <v>100</v>
      </c>
      <c r="B89" s="298" t="s">
        <v>259</v>
      </c>
      <c r="C89" s="17"/>
      <c r="D89" s="123"/>
      <c r="E89" s="117"/>
    </row>
    <row r="90" spans="1:5" ht="12.75" customHeight="1">
      <c r="A90" s="29" t="s">
        <v>102</v>
      </c>
      <c r="B90" s="298" t="s">
        <v>260</v>
      </c>
      <c r="C90" s="17"/>
      <c r="D90" s="123"/>
      <c r="E90" s="117"/>
    </row>
    <row r="91" spans="1:5" ht="21" customHeight="1">
      <c r="A91" s="30" t="s">
        <v>104</v>
      </c>
      <c r="B91" s="298" t="s">
        <v>261</v>
      </c>
      <c r="C91" s="17"/>
      <c r="D91" s="123"/>
      <c r="E91" s="117"/>
    </row>
    <row r="92" spans="1:5" ht="21" customHeight="1">
      <c r="A92" s="31" t="s">
        <v>106</v>
      </c>
      <c r="B92" s="298" t="s">
        <v>262</v>
      </c>
      <c r="C92" s="17"/>
      <c r="D92" s="123"/>
      <c r="E92" s="117"/>
    </row>
    <row r="93" spans="1:5" ht="10.5" customHeight="1">
      <c r="A93" s="31" t="s">
        <v>73</v>
      </c>
      <c r="B93" s="298" t="s">
        <v>263</v>
      </c>
      <c r="C93" s="17"/>
      <c r="D93" s="123"/>
      <c r="E93" s="117"/>
    </row>
    <row r="94" spans="1:5" ht="10.5" customHeight="1">
      <c r="A94" s="31" t="s">
        <v>109</v>
      </c>
      <c r="B94" s="298" t="s">
        <v>264</v>
      </c>
      <c r="C94" s="17"/>
      <c r="D94" s="123"/>
      <c r="E94" s="117"/>
    </row>
    <row r="95" spans="1:5" ht="31.5" customHeight="1">
      <c r="A95" s="32" t="s">
        <v>111</v>
      </c>
      <c r="B95" s="300" t="s">
        <v>265</v>
      </c>
      <c r="C95" s="17"/>
      <c r="D95" s="123"/>
      <c r="E95" s="117"/>
    </row>
    <row r="96" spans="1:5" ht="20.25" customHeight="1">
      <c r="A96" s="32" t="s">
        <v>113</v>
      </c>
      <c r="B96" s="300" t="s">
        <v>266</v>
      </c>
      <c r="C96" s="17"/>
      <c r="D96" s="123"/>
      <c r="E96" s="117"/>
    </row>
    <row r="97" spans="1:5" ht="20.25" customHeight="1" thickBot="1">
      <c r="A97" s="32" t="s">
        <v>115</v>
      </c>
      <c r="B97" s="300" t="s">
        <v>267</v>
      </c>
      <c r="C97" s="17"/>
      <c r="D97" s="126"/>
      <c r="E97" s="118"/>
    </row>
    <row r="98" spans="1:5" ht="11.25" customHeight="1" thickBot="1">
      <c r="A98" s="13" t="s">
        <v>117</v>
      </c>
      <c r="B98" s="99" t="s">
        <v>268</v>
      </c>
      <c r="C98" s="115">
        <f>C99+C100+C101+C102</f>
        <v>0</v>
      </c>
      <c r="D98" s="120">
        <f>D99+D100+D101+D102</f>
        <v>0</v>
      </c>
      <c r="E98" s="115">
        <f>E99+E100+E101+E102</f>
        <v>0</v>
      </c>
    </row>
    <row r="99" spans="1:5" ht="11.25" customHeight="1">
      <c r="A99" s="33" t="s">
        <v>118</v>
      </c>
      <c r="B99" s="93" t="s">
        <v>269</v>
      </c>
      <c r="C99" s="116"/>
      <c r="D99" s="127"/>
      <c r="E99" s="128"/>
    </row>
    <row r="100" spans="1:5" ht="11.25" customHeight="1">
      <c r="A100" s="34" t="s">
        <v>120</v>
      </c>
      <c r="B100" s="20" t="s">
        <v>270</v>
      </c>
      <c r="C100" s="17"/>
      <c r="D100" s="129"/>
      <c r="E100" s="125"/>
    </row>
    <row r="101" spans="1:5" ht="11.25" customHeight="1">
      <c r="A101" s="33" t="s">
        <v>122</v>
      </c>
      <c r="B101" s="93" t="s">
        <v>271</v>
      </c>
      <c r="C101" s="118"/>
      <c r="D101" s="130"/>
      <c r="E101" s="131"/>
    </row>
    <row r="102" spans="1:5" ht="32.25" customHeight="1" thickBot="1">
      <c r="A102" s="35" t="s">
        <v>111</v>
      </c>
      <c r="B102" s="105" t="s">
        <v>272</v>
      </c>
      <c r="C102" s="132"/>
      <c r="D102" s="133"/>
      <c r="E102" s="119"/>
    </row>
    <row r="103" spans="1:5" ht="13.5" thickBot="1">
      <c r="A103" s="4" t="s">
        <v>125</v>
      </c>
      <c r="B103" s="106" t="s">
        <v>273</v>
      </c>
      <c r="C103" s="115">
        <f>C104+C109</f>
        <v>0</v>
      </c>
      <c r="D103" s="134">
        <f>D104+D109</f>
        <v>0</v>
      </c>
      <c r="E103" s="115">
        <f>E104+E109</f>
        <v>0</v>
      </c>
    </row>
    <row r="104" spans="1:5" ht="12.75">
      <c r="A104" s="36" t="s">
        <v>126</v>
      </c>
      <c r="B104" s="42" t="s">
        <v>274</v>
      </c>
      <c r="C104" s="116">
        <f>C108+C107+C106+C105</f>
        <v>0</v>
      </c>
      <c r="D104" s="135">
        <f>D108+D107+D106+D105</f>
        <v>0</v>
      </c>
      <c r="E104" s="116">
        <f>E108+E107+E106+E105</f>
        <v>0</v>
      </c>
    </row>
    <row r="105" spans="1:5" ht="33.75" customHeight="1">
      <c r="A105" s="37" t="s">
        <v>127</v>
      </c>
      <c r="B105" s="42" t="s">
        <v>275</v>
      </c>
      <c r="C105" s="17"/>
      <c r="D105" s="136"/>
      <c r="E105" s="117"/>
    </row>
    <row r="106" spans="1:5" ht="23.25" customHeight="1">
      <c r="A106" s="37" t="s">
        <v>18</v>
      </c>
      <c r="B106" s="42" t="s">
        <v>276</v>
      </c>
      <c r="C106" s="17"/>
      <c r="D106" s="136"/>
      <c r="E106" s="117"/>
    </row>
    <row r="107" spans="1:5" ht="12" customHeight="1">
      <c r="A107" s="37" t="s">
        <v>130</v>
      </c>
      <c r="B107" s="42" t="s">
        <v>277</v>
      </c>
      <c r="C107" s="17"/>
      <c r="D107" s="136"/>
      <c r="E107" s="117"/>
    </row>
    <row r="108" spans="1:5" ht="12" customHeight="1">
      <c r="A108" s="38" t="s">
        <v>132</v>
      </c>
      <c r="B108" s="40" t="s">
        <v>278</v>
      </c>
      <c r="C108" s="17"/>
      <c r="D108" s="136"/>
      <c r="E108" s="117"/>
    </row>
    <row r="109" spans="1:5" ht="12" customHeight="1">
      <c r="A109" s="38" t="s">
        <v>134</v>
      </c>
      <c r="B109" s="40" t="s">
        <v>279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7">
        <f>E112+E113+E115+E116+E117+E118+E120+E119+E111+E110+E114</f>
        <v>0</v>
      </c>
    </row>
    <row r="110" spans="1:5" ht="32.25" customHeight="1">
      <c r="A110" s="37" t="s">
        <v>127</v>
      </c>
      <c r="B110" s="40" t="s">
        <v>280</v>
      </c>
      <c r="C110" s="17"/>
      <c r="D110" s="136"/>
      <c r="E110" s="117"/>
    </row>
    <row r="111" spans="1:5" ht="21.75" customHeight="1">
      <c r="A111" s="37" t="s">
        <v>18</v>
      </c>
      <c r="B111" s="40" t="s">
        <v>281</v>
      </c>
      <c r="C111" s="17"/>
      <c r="D111" s="136"/>
      <c r="E111" s="117"/>
    </row>
    <row r="112" spans="1:5" ht="11.25" customHeight="1">
      <c r="A112" s="39" t="s">
        <v>137</v>
      </c>
      <c r="B112" s="40" t="s">
        <v>282</v>
      </c>
      <c r="C112" s="17"/>
      <c r="D112" s="136"/>
      <c r="E112" s="117"/>
    </row>
    <row r="113" spans="1:5" ht="11.25" customHeight="1">
      <c r="A113" s="41" t="s">
        <v>139</v>
      </c>
      <c r="B113" s="42" t="s">
        <v>283</v>
      </c>
      <c r="C113" s="17"/>
      <c r="D113" s="136"/>
      <c r="E113" s="117"/>
    </row>
    <row r="114" spans="1:5" ht="33.75" customHeight="1">
      <c r="A114" s="43" t="s">
        <v>141</v>
      </c>
      <c r="B114" s="42" t="s">
        <v>284</v>
      </c>
      <c r="C114" s="17"/>
      <c r="D114" s="136"/>
      <c r="E114" s="117"/>
    </row>
    <row r="115" spans="1:5" ht="12" customHeight="1">
      <c r="A115" s="38" t="s">
        <v>143</v>
      </c>
      <c r="B115" s="40" t="s">
        <v>285</v>
      </c>
      <c r="C115" s="17"/>
      <c r="D115" s="136"/>
      <c r="E115" s="117"/>
    </row>
    <row r="116" spans="1:5" ht="12" customHeight="1">
      <c r="A116" s="38" t="s">
        <v>145</v>
      </c>
      <c r="B116" s="40" t="s">
        <v>286</v>
      </c>
      <c r="C116" s="17"/>
      <c r="D116" s="136"/>
      <c r="E116" s="117"/>
    </row>
    <row r="117" spans="1:5" ht="12" customHeight="1">
      <c r="A117" s="38" t="s">
        <v>147</v>
      </c>
      <c r="B117" s="40" t="s">
        <v>287</v>
      </c>
      <c r="C117" s="17"/>
      <c r="D117" s="138"/>
      <c r="E117" s="122"/>
    </row>
    <row r="118" spans="1:5" ht="12" customHeight="1">
      <c r="A118" s="38" t="s">
        <v>149</v>
      </c>
      <c r="B118" s="40" t="s">
        <v>288</v>
      </c>
      <c r="C118" s="17"/>
      <c r="D118" s="138"/>
      <c r="E118" s="122"/>
    </row>
    <row r="119" spans="1:5" ht="45" customHeight="1">
      <c r="A119" s="43" t="s">
        <v>151</v>
      </c>
      <c r="B119" s="40" t="s">
        <v>289</v>
      </c>
      <c r="C119" s="17"/>
      <c r="D119" s="138"/>
      <c r="E119" s="122"/>
    </row>
    <row r="120" spans="1:5" ht="12.75" customHeight="1" thickBot="1">
      <c r="A120" s="33" t="s">
        <v>153</v>
      </c>
      <c r="B120" s="54" t="s">
        <v>290</v>
      </c>
      <c r="C120" s="118"/>
      <c r="D120" s="139"/>
      <c r="E120" s="119"/>
    </row>
    <row r="121" spans="1:5" ht="13.5" thickBot="1">
      <c r="A121" s="45" t="s">
        <v>155</v>
      </c>
      <c r="B121" s="107"/>
      <c r="C121" s="140">
        <f>C36+C54+C98+C103</f>
        <v>0</v>
      </c>
      <c r="D121" s="141">
        <f>D36+D54+D98+D103</f>
        <v>0</v>
      </c>
      <c r="E121" s="140">
        <f>E36+E54+E98+E103</f>
        <v>0</v>
      </c>
    </row>
    <row r="122" spans="1:3" ht="12.75">
      <c r="A122" s="46"/>
      <c r="B122" s="108"/>
      <c r="C122" s="142"/>
    </row>
    <row r="123" spans="1:3" ht="12.75">
      <c r="A123" s="47"/>
      <c r="B123" s="79"/>
      <c r="C123" s="143"/>
    </row>
    <row r="124" spans="1:3" ht="12.75">
      <c r="A124" s="49"/>
      <c r="B124" s="79"/>
      <c r="C124" s="144"/>
    </row>
    <row r="125" spans="1:3" ht="12.75">
      <c r="A125" s="49"/>
      <c r="B125" s="430"/>
      <c r="C125" s="430"/>
    </row>
    <row r="126" spans="1:3" ht="31.5" customHeight="1">
      <c r="A126" s="48"/>
      <c r="B126" s="79"/>
      <c r="C126" s="144"/>
    </row>
    <row r="127" spans="1:3" ht="12.75">
      <c r="A127" s="48"/>
      <c r="B127" s="79"/>
      <c r="C127" s="144"/>
    </row>
    <row r="128" spans="1:3" ht="12.75">
      <c r="A128" s="48"/>
      <c r="B128" s="79"/>
      <c r="C128" s="144"/>
    </row>
    <row r="129" spans="1:3" ht="12.75">
      <c r="A129" s="50"/>
      <c r="B129" s="431"/>
      <c r="C129" s="431"/>
    </row>
    <row r="130" spans="1:11" s="111" customFormat="1" ht="12.75">
      <c r="A130" s="51"/>
      <c r="B130" s="54"/>
      <c r="C130" s="55"/>
      <c r="D130" s="145"/>
      <c r="F130" s="1"/>
      <c r="G130" s="1"/>
      <c r="H130" s="1"/>
      <c r="I130" s="1"/>
      <c r="J130" s="1"/>
      <c r="K130" s="1"/>
    </row>
    <row r="131" spans="1:11" s="111" customFormat="1" ht="12.75">
      <c r="A131" s="51"/>
      <c r="B131" s="54"/>
      <c r="C131" s="55"/>
      <c r="D131" s="145"/>
      <c r="F131" s="1"/>
      <c r="G131" s="1"/>
      <c r="H131" s="1"/>
      <c r="I131" s="1"/>
      <c r="J131" s="1"/>
      <c r="K131" s="1"/>
    </row>
    <row r="132" spans="1:11" s="111" customFormat="1" ht="35.25" customHeight="1">
      <c r="A132" s="53"/>
      <c r="B132" s="54"/>
      <c r="C132" s="55"/>
      <c r="D132" s="145"/>
      <c r="F132" s="1"/>
      <c r="G132" s="1"/>
      <c r="H132" s="1"/>
      <c r="I132" s="1"/>
      <c r="J132" s="1"/>
      <c r="K132" s="1"/>
    </row>
    <row r="133" spans="1:11" s="111" customFormat="1" ht="12.75">
      <c r="A133" s="44"/>
      <c r="B133" s="54"/>
      <c r="C133" s="55"/>
      <c r="D133" s="145"/>
      <c r="F133" s="1"/>
      <c r="G133" s="1"/>
      <c r="H133" s="1"/>
      <c r="I133" s="1"/>
      <c r="J133" s="1"/>
      <c r="K133" s="1"/>
    </row>
    <row r="134" spans="1:11" s="111" customFormat="1" ht="12.75">
      <c r="A134" s="56"/>
      <c r="B134" s="109"/>
      <c r="C134" s="146"/>
      <c r="D134" s="145"/>
      <c r="F134" s="1"/>
      <c r="G134" s="1"/>
      <c r="H134" s="1"/>
      <c r="I134" s="1"/>
      <c r="J134" s="1"/>
      <c r="K134" s="1"/>
    </row>
    <row r="135" spans="1:11" s="111" customFormat="1" ht="12.75">
      <c r="A135" s="57"/>
      <c r="B135" s="110"/>
      <c r="C135" s="147"/>
      <c r="D135" s="145"/>
      <c r="F135" s="1"/>
      <c r="G135" s="1"/>
      <c r="H135" s="1"/>
      <c r="I135" s="1"/>
      <c r="J135" s="1"/>
      <c r="K135" s="1"/>
    </row>
    <row r="136" spans="1:11" s="111" customFormat="1" ht="12.75">
      <c r="A136" s="59"/>
      <c r="B136" s="110"/>
      <c r="C136" s="148"/>
      <c r="D136" s="145"/>
      <c r="F136" s="1"/>
      <c r="G136" s="1"/>
      <c r="H136" s="1"/>
      <c r="I136" s="1"/>
      <c r="J136" s="1"/>
      <c r="K136" s="1"/>
    </row>
    <row r="137" spans="1:11" s="111" customFormat="1" ht="12.75">
      <c r="A137" s="59"/>
      <c r="B137" s="432"/>
      <c r="C137" s="432"/>
      <c r="D137" s="145"/>
      <c r="F137" s="1"/>
      <c r="G137" s="1"/>
      <c r="H137" s="1"/>
      <c r="I137" s="1"/>
      <c r="J137" s="1"/>
      <c r="K137" s="1"/>
    </row>
    <row r="138" spans="1:11" s="111" customFormat="1" ht="12.75">
      <c r="A138" s="58"/>
      <c r="B138" s="110"/>
      <c r="C138" s="148"/>
      <c r="D138" s="145"/>
      <c r="F138" s="1"/>
      <c r="G138" s="1"/>
      <c r="H138" s="1"/>
      <c r="I138" s="1"/>
      <c r="J138" s="1"/>
      <c r="K138" s="1"/>
    </row>
    <row r="139" spans="1:11" s="111" customFormat="1" ht="12.75">
      <c r="A139" s="58"/>
      <c r="B139" s="110"/>
      <c r="C139" s="148"/>
      <c r="D139" s="145"/>
      <c r="F139" s="1"/>
      <c r="G139" s="1"/>
      <c r="H139" s="1"/>
      <c r="I139" s="1"/>
      <c r="J139" s="1"/>
      <c r="K139" s="1"/>
    </row>
    <row r="140" spans="1:11" s="111" customFormat="1" ht="12.75">
      <c r="A140" s="58"/>
      <c r="B140" s="110"/>
      <c r="C140" s="148"/>
      <c r="D140" s="145"/>
      <c r="F140" s="1"/>
      <c r="G140" s="1"/>
      <c r="H140" s="1"/>
      <c r="I140" s="1"/>
      <c r="J140" s="1"/>
      <c r="K140" s="1"/>
    </row>
    <row r="141" spans="1:11" s="111" customFormat="1" ht="12.75">
      <c r="A141" s="60"/>
      <c r="B141" s="433"/>
      <c r="C141" s="433"/>
      <c r="D141" s="145"/>
      <c r="F141" s="1"/>
      <c r="G141" s="1"/>
      <c r="H141" s="1"/>
      <c r="I141" s="1"/>
      <c r="J141" s="1"/>
      <c r="K141" s="1"/>
    </row>
    <row r="142" spans="1:11" s="111" customFormat="1" ht="12.75">
      <c r="A142" s="58"/>
      <c r="B142" s="110"/>
      <c r="C142" s="148"/>
      <c r="D142" s="145"/>
      <c r="F142" s="1"/>
      <c r="G142" s="1"/>
      <c r="H142" s="1"/>
      <c r="I142" s="1"/>
      <c r="J142" s="1"/>
      <c r="K142" s="1"/>
    </row>
    <row r="143" spans="1:11" s="111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1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1" customFormat="1" ht="12.75">
      <c r="A145" s="61"/>
      <c r="F145" s="1"/>
      <c r="G145" s="1"/>
      <c r="H145" s="1"/>
      <c r="I145" s="1"/>
      <c r="J145" s="1"/>
      <c r="K145" s="1"/>
    </row>
    <row r="146" spans="1:11" s="111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9" r:id="rId1"/>
  <rowBreaks count="1" manualBreakCount="1">
    <brk id="12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45">
      <selection activeCell="C72" sqref="C72"/>
    </sheetView>
  </sheetViews>
  <sheetFormatPr defaultColWidth="9.140625" defaultRowHeight="15"/>
  <cols>
    <col min="1" max="1" width="51.140625" style="1" customWidth="1"/>
    <col min="2" max="2" width="8.00390625" style="111" customWidth="1"/>
    <col min="3" max="3" width="9.57421875" style="111" customWidth="1"/>
    <col min="4" max="4" width="9.421875" style="111" customWidth="1"/>
    <col min="5" max="5" width="10.140625" style="111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20" t="s">
        <v>156</v>
      </c>
      <c r="B2" s="420"/>
      <c r="C2" s="420"/>
      <c r="D2" s="420"/>
      <c r="E2" s="420"/>
      <c r="F2" s="63"/>
      <c r="G2" s="63"/>
      <c r="H2" s="63"/>
      <c r="I2" s="63"/>
      <c r="J2" s="63"/>
      <c r="K2" s="63"/>
    </row>
    <row r="3" spans="1:11" ht="12.75" customHeight="1">
      <c r="A3" s="421" t="s">
        <v>0</v>
      </c>
      <c r="B3" s="421"/>
      <c r="C3" s="421"/>
      <c r="D3" s="421"/>
      <c r="E3" s="421"/>
      <c r="F3" s="64"/>
      <c r="G3" s="64"/>
      <c r="H3" s="64"/>
      <c r="I3" s="64"/>
      <c r="J3" s="64"/>
      <c r="K3" s="64"/>
    </row>
    <row r="4" spans="1:11" ht="12.75">
      <c r="A4" s="425"/>
      <c r="B4" s="425"/>
      <c r="C4" s="425"/>
      <c r="D4" s="425"/>
      <c r="E4" s="425"/>
      <c r="F4" s="65"/>
      <c r="G4" s="65"/>
      <c r="H4" s="65"/>
      <c r="I4" s="65"/>
      <c r="J4" s="65"/>
      <c r="K4" s="65"/>
    </row>
    <row r="5" spans="1:8" ht="13.5" thickBot="1">
      <c r="A5" s="426"/>
      <c r="B5" s="426"/>
      <c r="C5" s="426"/>
      <c r="D5" s="426"/>
      <c r="E5" s="426"/>
      <c r="F5" s="62"/>
      <c r="G5" s="62"/>
      <c r="H5" s="62"/>
    </row>
    <row r="6" spans="1:11" ht="12.75">
      <c r="A6" s="80"/>
      <c r="B6" s="85"/>
      <c r="C6" s="85" t="s">
        <v>174</v>
      </c>
      <c r="D6" s="91" t="s">
        <v>175</v>
      </c>
      <c r="E6" s="85" t="s">
        <v>176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4"/>
      <c r="D7" s="153"/>
      <c r="E7" s="154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4">
        <f>C11</f>
        <v>500000</v>
      </c>
      <c r="D8" s="154">
        <f>D11</f>
        <v>0</v>
      </c>
      <c r="E8" s="154">
        <f>E11</f>
        <v>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6"/>
      <c r="D9" s="155"/>
      <c r="E9" s="156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4"/>
      <c r="D10" s="153"/>
      <c r="E10" s="154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4">
        <f>C24</f>
        <v>500000</v>
      </c>
      <c r="D11" s="154">
        <f>D24</f>
        <v>0</v>
      </c>
      <c r="E11" s="154">
        <f>E24</f>
        <v>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4"/>
      <c r="D12" s="153"/>
      <c r="E12" s="154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4"/>
      <c r="D13" s="153"/>
      <c r="E13" s="154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8"/>
      <c r="D14" s="157"/>
      <c r="E14" s="158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8"/>
      <c r="D15" s="157"/>
      <c r="E15" s="158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8"/>
      <c r="D16" s="157"/>
      <c r="E16" s="158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8"/>
      <c r="D17" s="157"/>
      <c r="E17" s="158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4"/>
      <c r="D18" s="153"/>
      <c r="E18" s="154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6"/>
      <c r="D19" s="155"/>
      <c r="E19" s="156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6"/>
      <c r="D20" s="155"/>
      <c r="E20" s="156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4"/>
      <c r="D21" s="153"/>
      <c r="E21" s="154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4"/>
      <c r="D22" s="153"/>
      <c r="E22" s="154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4"/>
      <c r="D23" s="153"/>
      <c r="E23" s="154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4">
        <f>C121</f>
        <v>500000</v>
      </c>
      <c r="D24" s="153">
        <f>D121</f>
        <v>0</v>
      </c>
      <c r="E24" s="154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60"/>
      <c r="D25" s="159"/>
      <c r="E25" s="160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2"/>
      <c r="D27" s="113"/>
      <c r="E27" s="113"/>
    </row>
    <row r="28" spans="1:5" ht="12.75">
      <c r="A28" s="2" t="s">
        <v>2</v>
      </c>
      <c r="B28" s="2" t="s">
        <v>192</v>
      </c>
      <c r="C28" s="112"/>
      <c r="D28" s="113"/>
      <c r="E28" s="113"/>
    </row>
    <row r="29" spans="1:5" ht="12.75">
      <c r="A29" s="2" t="s">
        <v>3</v>
      </c>
      <c r="B29" s="2" t="s">
        <v>187</v>
      </c>
      <c r="C29" s="112"/>
      <c r="D29" s="113"/>
      <c r="E29" s="113"/>
    </row>
    <row r="30" spans="1:5" ht="12.75">
      <c r="A30" s="2" t="s">
        <v>203</v>
      </c>
      <c r="B30" s="92" t="s">
        <v>204</v>
      </c>
      <c r="C30" s="112"/>
      <c r="D30" s="113"/>
      <c r="E30" s="113"/>
    </row>
    <row r="31" spans="1:5" ht="12.75">
      <c r="A31" s="2" t="s">
        <v>4</v>
      </c>
      <c r="B31" s="2" t="s">
        <v>182</v>
      </c>
      <c r="C31" s="112"/>
      <c r="D31" s="113"/>
      <c r="E31" s="113"/>
    </row>
    <row r="32" spans="1:5" ht="13.5" thickBot="1">
      <c r="A32" s="3" t="s">
        <v>5</v>
      </c>
      <c r="B32" s="3">
        <v>706</v>
      </c>
      <c r="C32" s="112"/>
      <c r="D32" s="113"/>
      <c r="E32" s="114" t="s">
        <v>7</v>
      </c>
    </row>
    <row r="33" spans="1:5" ht="15" customHeight="1">
      <c r="A33" s="434" t="s">
        <v>186</v>
      </c>
      <c r="B33" s="294"/>
      <c r="C33" s="422">
        <v>2012</v>
      </c>
      <c r="D33" s="422">
        <v>2013</v>
      </c>
      <c r="E33" s="422">
        <v>2014</v>
      </c>
    </row>
    <row r="34" spans="1:5" ht="15" customHeight="1">
      <c r="A34" s="435"/>
      <c r="B34" s="93" t="s">
        <v>205</v>
      </c>
      <c r="C34" s="423"/>
      <c r="D34" s="423"/>
      <c r="E34" s="423"/>
    </row>
    <row r="35" spans="1:5" ht="15.75" customHeight="1" thickBot="1">
      <c r="A35" s="436"/>
      <c r="B35" s="295"/>
      <c r="C35" s="424"/>
      <c r="D35" s="424"/>
      <c r="E35" s="424"/>
    </row>
    <row r="36" spans="1:5" ht="15.75" customHeight="1" thickBot="1">
      <c r="A36" s="4" t="s">
        <v>8</v>
      </c>
      <c r="B36" s="94" t="s">
        <v>206</v>
      </c>
      <c r="C36" s="115">
        <f>C37+C43+C49</f>
        <v>0</v>
      </c>
      <c r="D36" s="115">
        <f>D37+D43+D49</f>
        <v>0</v>
      </c>
      <c r="E36" s="115">
        <f>E37+E43+E49</f>
        <v>0</v>
      </c>
    </row>
    <row r="37" spans="1:5" ht="13.5" customHeight="1">
      <c r="A37" s="5" t="s">
        <v>9</v>
      </c>
      <c r="B37" s="95" t="s">
        <v>207</v>
      </c>
      <c r="C37" s="116">
        <f>C38+C39+C40+C41+C42</f>
        <v>0</v>
      </c>
      <c r="D37" s="116">
        <f>D38+D39+D40+D41+D42</f>
        <v>0</v>
      </c>
      <c r="E37" s="116">
        <f>E38+E39+E40+E41+E42</f>
        <v>0</v>
      </c>
    </row>
    <row r="38" spans="1:5" ht="12.75" customHeight="1">
      <c r="A38" s="6" t="s">
        <v>10</v>
      </c>
      <c r="B38" s="296" t="s">
        <v>208</v>
      </c>
      <c r="C38" s="17"/>
      <c r="D38" s="117"/>
      <c r="E38" s="117"/>
    </row>
    <row r="39" spans="1:5" ht="12.75" customHeight="1">
      <c r="A39" s="6" t="s">
        <v>12</v>
      </c>
      <c r="B39" s="296" t="s">
        <v>209</v>
      </c>
      <c r="C39" s="17"/>
      <c r="D39" s="117"/>
      <c r="E39" s="117"/>
    </row>
    <row r="40" spans="1:5" ht="21" customHeight="1">
      <c r="A40" s="7" t="s">
        <v>14</v>
      </c>
      <c r="B40" s="96" t="s">
        <v>210</v>
      </c>
      <c r="C40" s="17"/>
      <c r="D40" s="117"/>
      <c r="E40" s="117"/>
    </row>
    <row r="41" spans="1:5" ht="21" customHeight="1">
      <c r="A41" s="7" t="s">
        <v>16</v>
      </c>
      <c r="B41" s="96" t="s">
        <v>211</v>
      </c>
      <c r="C41" s="17"/>
      <c r="D41" s="117"/>
      <c r="E41" s="117"/>
    </row>
    <row r="42" spans="1:5" ht="21" customHeight="1">
      <c r="A42" s="7" t="s">
        <v>18</v>
      </c>
      <c r="B42" s="96" t="s">
        <v>212</v>
      </c>
      <c r="C42" s="17"/>
      <c r="D42" s="117"/>
      <c r="E42" s="117"/>
    </row>
    <row r="43" spans="1:5" ht="12" customHeight="1">
      <c r="A43" s="8" t="s">
        <v>20</v>
      </c>
      <c r="B43" s="20" t="s">
        <v>213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7" t="s">
        <v>214</v>
      </c>
      <c r="C44" s="17"/>
      <c r="D44" s="17"/>
      <c r="E44" s="17"/>
    </row>
    <row r="45" spans="1:5" ht="12" customHeight="1">
      <c r="A45" s="10" t="s">
        <v>23</v>
      </c>
      <c r="B45" s="98" t="s">
        <v>215</v>
      </c>
      <c r="C45" s="17"/>
      <c r="D45" s="117"/>
      <c r="E45" s="117"/>
    </row>
    <row r="46" spans="1:5" ht="12" customHeight="1">
      <c r="A46" s="9" t="s">
        <v>25</v>
      </c>
      <c r="B46" s="97" t="s">
        <v>216</v>
      </c>
      <c r="C46" s="17"/>
      <c r="D46" s="117"/>
      <c r="E46" s="117"/>
    </row>
    <row r="47" spans="1:5" ht="12" customHeight="1">
      <c r="A47" s="9" t="s">
        <v>27</v>
      </c>
      <c r="B47" s="97" t="s">
        <v>217</v>
      </c>
      <c r="C47" s="17"/>
      <c r="D47" s="117"/>
      <c r="E47" s="117"/>
    </row>
    <row r="48" spans="1:5" ht="12" customHeight="1">
      <c r="A48" s="11" t="s">
        <v>29</v>
      </c>
      <c r="B48" s="98" t="s">
        <v>218</v>
      </c>
      <c r="C48" s="17"/>
      <c r="D48" s="117"/>
      <c r="E48" s="117"/>
    </row>
    <row r="49" spans="1:5" ht="11.25" customHeight="1">
      <c r="A49" s="8" t="s">
        <v>31</v>
      </c>
      <c r="B49" s="20" t="s">
        <v>219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7" t="s">
        <v>220</v>
      </c>
      <c r="C50" s="17"/>
      <c r="D50" s="117"/>
      <c r="E50" s="117"/>
    </row>
    <row r="51" spans="1:5" ht="19.5" customHeight="1">
      <c r="A51" s="7" t="s">
        <v>14</v>
      </c>
      <c r="B51" s="20" t="s">
        <v>221</v>
      </c>
      <c r="C51" s="17"/>
      <c r="D51" s="117"/>
      <c r="E51" s="117"/>
    </row>
    <row r="52" spans="1:5" ht="19.5" customHeight="1">
      <c r="A52" s="7" t="s">
        <v>16</v>
      </c>
      <c r="B52" s="20" t="s">
        <v>222</v>
      </c>
      <c r="C52" s="17"/>
      <c r="D52" s="117"/>
      <c r="E52" s="117"/>
    </row>
    <row r="53" spans="1:5" ht="19.5" customHeight="1" thickBot="1">
      <c r="A53" s="12" t="s">
        <v>35</v>
      </c>
      <c r="B53" s="93" t="s">
        <v>223</v>
      </c>
      <c r="C53" s="118"/>
      <c r="D53" s="119"/>
      <c r="E53" s="119"/>
    </row>
    <row r="54" spans="1:5" ht="12" customHeight="1" thickBot="1">
      <c r="A54" s="13" t="s">
        <v>37</v>
      </c>
      <c r="B54" s="99" t="s">
        <v>224</v>
      </c>
      <c r="C54" s="115">
        <f>C55+C58+C61+C66+C78</f>
        <v>500000</v>
      </c>
      <c r="D54" s="120">
        <f>D55+D58+D61+D66+D78</f>
        <v>0</v>
      </c>
      <c r="E54" s="115">
        <f>E55+E58+E61+E66+E78</f>
        <v>0</v>
      </c>
    </row>
    <row r="55" spans="1:5" ht="12" customHeight="1">
      <c r="A55" s="5" t="s">
        <v>38</v>
      </c>
      <c r="B55" s="100" t="s">
        <v>225</v>
      </c>
      <c r="C55" s="116">
        <f>C56+C57</f>
        <v>0</v>
      </c>
      <c r="D55" s="121">
        <f>D56+D57</f>
        <v>0</v>
      </c>
      <c r="E55" s="116">
        <f>E56+E57</f>
        <v>0</v>
      </c>
    </row>
    <row r="56" spans="1:5" ht="12" customHeight="1">
      <c r="A56" s="14" t="s">
        <v>39</v>
      </c>
      <c r="B56" s="101" t="s">
        <v>226</v>
      </c>
      <c r="C56" s="122"/>
      <c r="D56" s="22"/>
      <c r="E56" s="17"/>
    </row>
    <row r="57" spans="1:5" ht="21" customHeight="1">
      <c r="A57" s="15" t="s">
        <v>40</v>
      </c>
      <c r="B57" s="16" t="s">
        <v>227</v>
      </c>
      <c r="C57" s="17"/>
      <c r="D57" s="22"/>
      <c r="E57" s="17"/>
    </row>
    <row r="58" spans="1:5" ht="12" customHeight="1">
      <c r="A58" s="5" t="s">
        <v>42</v>
      </c>
      <c r="B58" s="100" t="s">
        <v>228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1" t="s">
        <v>229</v>
      </c>
      <c r="C59" s="17"/>
      <c r="D59" s="22"/>
      <c r="E59" s="17"/>
    </row>
    <row r="60" spans="1:5" ht="12" customHeight="1">
      <c r="A60" s="18" t="s">
        <v>45</v>
      </c>
      <c r="B60" s="102" t="s">
        <v>230</v>
      </c>
      <c r="C60" s="17"/>
      <c r="D60" s="22"/>
      <c r="E60" s="17"/>
    </row>
    <row r="61" spans="1:5" ht="12" customHeight="1">
      <c r="A61" s="8" t="s">
        <v>47</v>
      </c>
      <c r="B61" s="16" t="s">
        <v>231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7" t="s">
        <v>232</v>
      </c>
      <c r="C62" s="17"/>
      <c r="D62" s="123"/>
      <c r="E62" s="117"/>
    </row>
    <row r="63" spans="1:5" ht="12" customHeight="1">
      <c r="A63" s="6" t="s">
        <v>50</v>
      </c>
      <c r="B63" s="297" t="s">
        <v>233</v>
      </c>
      <c r="C63" s="17"/>
      <c r="D63" s="123"/>
      <c r="E63" s="117"/>
    </row>
    <row r="64" spans="1:5" ht="12" customHeight="1">
      <c r="A64" s="6" t="s">
        <v>52</v>
      </c>
      <c r="B64" s="297" t="s">
        <v>234</v>
      </c>
      <c r="C64" s="17"/>
      <c r="D64" s="123"/>
      <c r="E64" s="117"/>
    </row>
    <row r="65" spans="1:5" ht="12" customHeight="1">
      <c r="A65" s="6" t="s">
        <v>54</v>
      </c>
      <c r="B65" s="297" t="s">
        <v>235</v>
      </c>
      <c r="C65" s="17"/>
      <c r="D65" s="123"/>
      <c r="E65" s="117"/>
    </row>
    <row r="66" spans="1:5" ht="12" customHeight="1">
      <c r="A66" s="8" t="s">
        <v>56</v>
      </c>
      <c r="B66" s="16" t="s">
        <v>236</v>
      </c>
      <c r="C66" s="17">
        <f>C67+C68+C69+C70+C71+C72+C73+C74+C75+C76+C77</f>
        <v>500000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237</v>
      </c>
      <c r="C67" s="17"/>
      <c r="D67" s="22"/>
      <c r="E67" s="17"/>
    </row>
    <row r="68" spans="1:5" ht="12" customHeight="1">
      <c r="A68" s="8" t="s">
        <v>59</v>
      </c>
      <c r="B68" s="16" t="s">
        <v>238</v>
      </c>
      <c r="C68" s="17"/>
      <c r="D68" s="22"/>
      <c r="E68" s="17"/>
    </row>
    <row r="69" spans="1:5" ht="12" customHeight="1">
      <c r="A69" s="20" t="s">
        <v>61</v>
      </c>
      <c r="B69" s="16" t="s">
        <v>239</v>
      </c>
      <c r="C69" s="17"/>
      <c r="D69" s="22"/>
      <c r="E69" s="17"/>
    </row>
    <row r="70" spans="1:5" ht="12" customHeight="1">
      <c r="A70" s="8" t="s">
        <v>63</v>
      </c>
      <c r="B70" s="16" t="s">
        <v>240</v>
      </c>
      <c r="C70" s="17"/>
      <c r="D70" s="22"/>
      <c r="E70" s="17"/>
    </row>
    <row r="71" spans="1:5" ht="12" customHeight="1">
      <c r="A71" s="8" t="s">
        <v>65</v>
      </c>
      <c r="B71" s="16" t="s">
        <v>241</v>
      </c>
      <c r="C71" s="17">
        <v>500000</v>
      </c>
      <c r="D71" s="123"/>
      <c r="E71" s="117"/>
    </row>
    <row r="72" spans="1:5" ht="12" customHeight="1">
      <c r="A72" s="21" t="s">
        <v>67</v>
      </c>
      <c r="B72" s="16" t="s">
        <v>242</v>
      </c>
      <c r="C72" s="17"/>
      <c r="D72" s="124"/>
      <c r="E72" s="125"/>
    </row>
    <row r="73" spans="1:5" ht="12" customHeight="1">
      <c r="A73" s="21" t="s">
        <v>69</v>
      </c>
      <c r="B73" s="16" t="s">
        <v>243</v>
      </c>
      <c r="C73" s="17"/>
      <c r="D73" s="22"/>
      <c r="E73" s="17"/>
    </row>
    <row r="74" spans="1:5" ht="12" customHeight="1">
      <c r="A74" s="23" t="s">
        <v>71</v>
      </c>
      <c r="B74" s="16" t="s">
        <v>244</v>
      </c>
      <c r="C74" s="17"/>
      <c r="D74" s="22"/>
      <c r="E74" s="17"/>
    </row>
    <row r="75" spans="1:5" ht="12" customHeight="1">
      <c r="A75" s="24" t="s">
        <v>73</v>
      </c>
      <c r="B75" s="298" t="s">
        <v>245</v>
      </c>
      <c r="C75" s="17"/>
      <c r="D75" s="22"/>
      <c r="E75" s="17"/>
    </row>
    <row r="76" spans="1:5" ht="21" customHeight="1">
      <c r="A76" s="24" t="s">
        <v>75</v>
      </c>
      <c r="B76" s="299" t="s">
        <v>246</v>
      </c>
      <c r="C76" s="17"/>
      <c r="D76" s="22"/>
      <c r="E76" s="17"/>
    </row>
    <row r="77" spans="1:5" ht="21" customHeight="1">
      <c r="A77" s="24" t="s">
        <v>77</v>
      </c>
      <c r="B77" s="299" t="s">
        <v>247</v>
      </c>
      <c r="C77" s="17"/>
      <c r="D77" s="22"/>
      <c r="E77" s="17"/>
    </row>
    <row r="78" spans="1:5" ht="11.25" customHeight="1">
      <c r="A78" s="8" t="s">
        <v>79</v>
      </c>
      <c r="B78" s="103" t="s">
        <v>248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249</v>
      </c>
      <c r="C79" s="17"/>
      <c r="D79" s="123"/>
      <c r="E79" s="117"/>
    </row>
    <row r="80" spans="1:5" ht="11.25" customHeight="1">
      <c r="A80" s="19" t="s">
        <v>82</v>
      </c>
      <c r="B80" s="16" t="s">
        <v>250</v>
      </c>
      <c r="C80" s="17"/>
      <c r="D80" s="22"/>
      <c r="E80" s="17"/>
    </row>
    <row r="81" spans="1:5" ht="11.25" customHeight="1">
      <c r="A81" s="19" t="s">
        <v>84</v>
      </c>
      <c r="B81" s="16" t="s">
        <v>251</v>
      </c>
      <c r="C81" s="17"/>
      <c r="D81" s="123"/>
      <c r="E81" s="117"/>
    </row>
    <row r="82" spans="1:5" ht="11.25" customHeight="1">
      <c r="A82" s="25" t="s">
        <v>86</v>
      </c>
      <c r="B82" s="27" t="s">
        <v>252</v>
      </c>
      <c r="C82" s="17"/>
      <c r="D82" s="123"/>
      <c r="E82" s="117"/>
    </row>
    <row r="83" spans="1:5" ht="11.25" customHeight="1">
      <c r="A83" s="25" t="s">
        <v>88</v>
      </c>
      <c r="B83" s="27" t="s">
        <v>253</v>
      </c>
      <c r="C83" s="17"/>
      <c r="D83" s="123"/>
      <c r="E83" s="117"/>
    </row>
    <row r="84" spans="1:5" ht="11.25" customHeight="1">
      <c r="A84" s="26" t="s">
        <v>90</v>
      </c>
      <c r="B84" s="104" t="s">
        <v>254</v>
      </c>
      <c r="C84" s="17"/>
      <c r="D84" s="22"/>
      <c r="E84" s="17"/>
    </row>
    <row r="85" spans="1:5" ht="11.25" customHeight="1">
      <c r="A85" s="7" t="s">
        <v>92</v>
      </c>
      <c r="B85" s="27" t="s">
        <v>255</v>
      </c>
      <c r="C85" s="17"/>
      <c r="D85" s="123"/>
      <c r="E85" s="117"/>
    </row>
    <row r="86" spans="1:5" ht="18.75" customHeight="1">
      <c r="A86" s="28" t="s">
        <v>94</v>
      </c>
      <c r="B86" s="27" t="s">
        <v>256</v>
      </c>
      <c r="C86" s="17"/>
      <c r="D86" s="123"/>
      <c r="E86" s="117"/>
    </row>
    <row r="87" spans="1:5" ht="12.75" customHeight="1">
      <c r="A87" s="29" t="s">
        <v>96</v>
      </c>
      <c r="B87" s="298" t="s">
        <v>257</v>
      </c>
      <c r="C87" s="17"/>
      <c r="D87" s="123"/>
      <c r="E87" s="117"/>
    </row>
    <row r="88" spans="1:5" ht="12.75" customHeight="1">
      <c r="A88" s="29" t="s">
        <v>98</v>
      </c>
      <c r="B88" s="298" t="s">
        <v>258</v>
      </c>
      <c r="C88" s="17"/>
      <c r="D88" s="123"/>
      <c r="E88" s="117"/>
    </row>
    <row r="89" spans="1:5" ht="12.75" customHeight="1">
      <c r="A89" s="30" t="s">
        <v>100</v>
      </c>
      <c r="B89" s="298" t="s">
        <v>259</v>
      </c>
      <c r="C89" s="17"/>
      <c r="D89" s="123"/>
      <c r="E89" s="117"/>
    </row>
    <row r="90" spans="1:5" ht="12.75" customHeight="1">
      <c r="A90" s="29" t="s">
        <v>102</v>
      </c>
      <c r="B90" s="298" t="s">
        <v>260</v>
      </c>
      <c r="C90" s="17"/>
      <c r="D90" s="123"/>
      <c r="E90" s="117"/>
    </row>
    <row r="91" spans="1:5" ht="21" customHeight="1">
      <c r="A91" s="30" t="s">
        <v>104</v>
      </c>
      <c r="B91" s="298" t="s">
        <v>261</v>
      </c>
      <c r="C91" s="17"/>
      <c r="D91" s="123"/>
      <c r="E91" s="117"/>
    </row>
    <row r="92" spans="1:5" ht="21" customHeight="1">
      <c r="A92" s="31" t="s">
        <v>106</v>
      </c>
      <c r="B92" s="298" t="s">
        <v>262</v>
      </c>
      <c r="C92" s="17"/>
      <c r="D92" s="123"/>
      <c r="E92" s="117"/>
    </row>
    <row r="93" spans="1:5" ht="10.5" customHeight="1">
      <c r="A93" s="31" t="s">
        <v>73</v>
      </c>
      <c r="B93" s="298" t="s">
        <v>263</v>
      </c>
      <c r="C93" s="17"/>
      <c r="D93" s="123"/>
      <c r="E93" s="117"/>
    </row>
    <row r="94" spans="1:5" ht="10.5" customHeight="1">
      <c r="A94" s="31" t="s">
        <v>109</v>
      </c>
      <c r="B94" s="298" t="s">
        <v>264</v>
      </c>
      <c r="C94" s="17"/>
      <c r="D94" s="123"/>
      <c r="E94" s="117"/>
    </row>
    <row r="95" spans="1:5" ht="31.5" customHeight="1">
      <c r="A95" s="32" t="s">
        <v>111</v>
      </c>
      <c r="B95" s="300" t="s">
        <v>265</v>
      </c>
      <c r="C95" s="17"/>
      <c r="D95" s="123"/>
      <c r="E95" s="117"/>
    </row>
    <row r="96" spans="1:5" ht="20.25" customHeight="1">
      <c r="A96" s="32" t="s">
        <v>113</v>
      </c>
      <c r="B96" s="300" t="s">
        <v>266</v>
      </c>
      <c r="C96" s="17"/>
      <c r="D96" s="123"/>
      <c r="E96" s="117"/>
    </row>
    <row r="97" spans="1:5" ht="20.25" customHeight="1" thickBot="1">
      <c r="A97" s="32" t="s">
        <v>115</v>
      </c>
      <c r="B97" s="300" t="s">
        <v>267</v>
      </c>
      <c r="C97" s="17"/>
      <c r="D97" s="126"/>
      <c r="E97" s="118"/>
    </row>
    <row r="98" spans="1:5" ht="11.25" customHeight="1" thickBot="1">
      <c r="A98" s="13" t="s">
        <v>117</v>
      </c>
      <c r="B98" s="99" t="s">
        <v>268</v>
      </c>
      <c r="C98" s="115">
        <f>C99+C100+C101+C102</f>
        <v>0</v>
      </c>
      <c r="D98" s="120">
        <f>D99+D100+D101+D102</f>
        <v>0</v>
      </c>
      <c r="E98" s="115">
        <f>E99+E100+E101+E102</f>
        <v>0</v>
      </c>
    </row>
    <row r="99" spans="1:5" ht="11.25" customHeight="1">
      <c r="A99" s="33" t="s">
        <v>118</v>
      </c>
      <c r="B99" s="93" t="s">
        <v>269</v>
      </c>
      <c r="C99" s="116"/>
      <c r="D99" s="127"/>
      <c r="E99" s="128"/>
    </row>
    <row r="100" spans="1:5" ht="11.25" customHeight="1">
      <c r="A100" s="34" t="s">
        <v>120</v>
      </c>
      <c r="B100" s="20" t="s">
        <v>270</v>
      </c>
      <c r="C100" s="17"/>
      <c r="D100" s="129"/>
      <c r="E100" s="125"/>
    </row>
    <row r="101" spans="1:5" ht="11.25" customHeight="1">
      <c r="A101" s="33" t="s">
        <v>122</v>
      </c>
      <c r="B101" s="93" t="s">
        <v>271</v>
      </c>
      <c r="C101" s="118"/>
      <c r="D101" s="130"/>
      <c r="E101" s="131"/>
    </row>
    <row r="102" spans="1:5" ht="32.25" customHeight="1" thickBot="1">
      <c r="A102" s="35" t="s">
        <v>111</v>
      </c>
      <c r="B102" s="105" t="s">
        <v>272</v>
      </c>
      <c r="C102" s="132"/>
      <c r="D102" s="133"/>
      <c r="E102" s="119"/>
    </row>
    <row r="103" spans="1:5" ht="13.5" thickBot="1">
      <c r="A103" s="4" t="s">
        <v>125</v>
      </c>
      <c r="B103" s="106" t="s">
        <v>273</v>
      </c>
      <c r="C103" s="115">
        <f>C104+C109</f>
        <v>0</v>
      </c>
      <c r="D103" s="134">
        <f>D104+D109</f>
        <v>0</v>
      </c>
      <c r="E103" s="115">
        <f>E104+E109</f>
        <v>0</v>
      </c>
    </row>
    <row r="104" spans="1:5" ht="12.75">
      <c r="A104" s="36" t="s">
        <v>126</v>
      </c>
      <c r="B104" s="42" t="s">
        <v>274</v>
      </c>
      <c r="C104" s="116">
        <f>C108+C107+C106+C105</f>
        <v>0</v>
      </c>
      <c r="D104" s="135">
        <f>D108+D107+D106+D105</f>
        <v>0</v>
      </c>
      <c r="E104" s="116">
        <f>E108+E107+E106+E105</f>
        <v>0</v>
      </c>
    </row>
    <row r="105" spans="1:5" ht="33.75" customHeight="1">
      <c r="A105" s="37" t="s">
        <v>127</v>
      </c>
      <c r="B105" s="42" t="s">
        <v>275</v>
      </c>
      <c r="C105" s="17"/>
      <c r="D105" s="136"/>
      <c r="E105" s="117"/>
    </row>
    <row r="106" spans="1:5" ht="23.25" customHeight="1">
      <c r="A106" s="37" t="s">
        <v>18</v>
      </c>
      <c r="B106" s="42" t="s">
        <v>276</v>
      </c>
      <c r="C106" s="17"/>
      <c r="D106" s="136"/>
      <c r="E106" s="117"/>
    </row>
    <row r="107" spans="1:5" ht="12" customHeight="1">
      <c r="A107" s="37" t="s">
        <v>130</v>
      </c>
      <c r="B107" s="42" t="s">
        <v>277</v>
      </c>
      <c r="C107" s="17"/>
      <c r="D107" s="136"/>
      <c r="E107" s="117"/>
    </row>
    <row r="108" spans="1:5" ht="12" customHeight="1">
      <c r="A108" s="38" t="s">
        <v>132</v>
      </c>
      <c r="B108" s="40" t="s">
        <v>278</v>
      </c>
      <c r="C108" s="17"/>
      <c r="D108" s="136"/>
      <c r="E108" s="117"/>
    </row>
    <row r="109" spans="1:5" ht="12" customHeight="1">
      <c r="A109" s="38" t="s">
        <v>134</v>
      </c>
      <c r="B109" s="40" t="s">
        <v>279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7">
        <f>E112+E113+E115+E116+E117+E118+E120+E119+E111+E110+E114</f>
        <v>0</v>
      </c>
    </row>
    <row r="110" spans="1:5" ht="32.25" customHeight="1">
      <c r="A110" s="37" t="s">
        <v>127</v>
      </c>
      <c r="B110" s="40" t="s">
        <v>280</v>
      </c>
      <c r="C110" s="17"/>
      <c r="D110" s="136"/>
      <c r="E110" s="117"/>
    </row>
    <row r="111" spans="1:5" ht="21.75" customHeight="1">
      <c r="A111" s="37" t="s">
        <v>18</v>
      </c>
      <c r="B111" s="40" t="s">
        <v>281</v>
      </c>
      <c r="C111" s="17"/>
      <c r="D111" s="136"/>
      <c r="E111" s="117"/>
    </row>
    <row r="112" spans="1:5" ht="11.25" customHeight="1">
      <c r="A112" s="39" t="s">
        <v>137</v>
      </c>
      <c r="B112" s="40" t="s">
        <v>282</v>
      </c>
      <c r="C112" s="17"/>
      <c r="D112" s="136"/>
      <c r="E112" s="117"/>
    </row>
    <row r="113" spans="1:5" ht="11.25" customHeight="1">
      <c r="A113" s="41" t="s">
        <v>139</v>
      </c>
      <c r="B113" s="42" t="s">
        <v>283</v>
      </c>
      <c r="C113" s="17"/>
      <c r="D113" s="136"/>
      <c r="E113" s="117"/>
    </row>
    <row r="114" spans="1:5" ht="33.75" customHeight="1">
      <c r="A114" s="43" t="s">
        <v>141</v>
      </c>
      <c r="B114" s="42" t="s">
        <v>284</v>
      </c>
      <c r="C114" s="17"/>
      <c r="D114" s="136"/>
      <c r="E114" s="117"/>
    </row>
    <row r="115" spans="1:5" ht="12" customHeight="1">
      <c r="A115" s="38" t="s">
        <v>143</v>
      </c>
      <c r="B115" s="40" t="s">
        <v>285</v>
      </c>
      <c r="C115" s="17"/>
      <c r="D115" s="136"/>
      <c r="E115" s="117"/>
    </row>
    <row r="116" spans="1:5" ht="12" customHeight="1">
      <c r="A116" s="38" t="s">
        <v>145</v>
      </c>
      <c r="B116" s="40" t="s">
        <v>286</v>
      </c>
      <c r="C116" s="17"/>
      <c r="D116" s="136"/>
      <c r="E116" s="117"/>
    </row>
    <row r="117" spans="1:5" ht="12" customHeight="1">
      <c r="A117" s="38" t="s">
        <v>147</v>
      </c>
      <c r="B117" s="40" t="s">
        <v>287</v>
      </c>
      <c r="C117" s="17"/>
      <c r="D117" s="138"/>
      <c r="E117" s="122"/>
    </row>
    <row r="118" spans="1:5" ht="12" customHeight="1">
      <c r="A118" s="38" t="s">
        <v>149</v>
      </c>
      <c r="B118" s="40" t="s">
        <v>288</v>
      </c>
      <c r="C118" s="17"/>
      <c r="D118" s="138"/>
      <c r="E118" s="122"/>
    </row>
    <row r="119" spans="1:5" ht="45" customHeight="1">
      <c r="A119" s="43" t="s">
        <v>151</v>
      </c>
      <c r="B119" s="40" t="s">
        <v>289</v>
      </c>
      <c r="C119" s="17"/>
      <c r="D119" s="138"/>
      <c r="E119" s="122"/>
    </row>
    <row r="120" spans="1:5" ht="12.75" customHeight="1" thickBot="1">
      <c r="A120" s="33" t="s">
        <v>153</v>
      </c>
      <c r="B120" s="54" t="s">
        <v>290</v>
      </c>
      <c r="C120" s="118"/>
      <c r="D120" s="139"/>
      <c r="E120" s="119"/>
    </row>
    <row r="121" spans="1:5" ht="13.5" thickBot="1">
      <c r="A121" s="45" t="s">
        <v>155</v>
      </c>
      <c r="B121" s="107"/>
      <c r="C121" s="140">
        <f>C36+C54+C98+C103</f>
        <v>500000</v>
      </c>
      <c r="D121" s="141">
        <f>D36+D54+D98+D103</f>
        <v>0</v>
      </c>
      <c r="E121" s="140">
        <f>E36+E54+E98+E103</f>
        <v>0</v>
      </c>
    </row>
    <row r="122" spans="1:3" ht="12.75">
      <c r="A122" s="46"/>
      <c r="B122" s="108"/>
      <c r="C122" s="142"/>
    </row>
    <row r="123" spans="1:3" ht="12.75">
      <c r="A123" s="47"/>
      <c r="B123" s="79"/>
      <c r="C123" s="143"/>
    </row>
    <row r="124" spans="1:3" ht="12.75">
      <c r="A124" s="49"/>
      <c r="B124" s="79"/>
      <c r="C124" s="144"/>
    </row>
    <row r="125" spans="1:3" ht="12.75">
      <c r="A125" s="49"/>
      <c r="B125" s="430"/>
      <c r="C125" s="430"/>
    </row>
    <row r="126" spans="1:3" ht="31.5" customHeight="1">
      <c r="A126" s="48"/>
      <c r="B126" s="79"/>
      <c r="C126" s="144"/>
    </row>
    <row r="127" spans="1:3" ht="12.75">
      <c r="A127" s="48"/>
      <c r="B127" s="79"/>
      <c r="C127" s="144"/>
    </row>
    <row r="128" spans="1:3" ht="12.75">
      <c r="A128" s="48"/>
      <c r="B128" s="79"/>
      <c r="C128" s="144"/>
    </row>
    <row r="129" spans="1:3" ht="12.75">
      <c r="A129" s="50"/>
      <c r="B129" s="431"/>
      <c r="C129" s="431"/>
    </row>
    <row r="130" spans="1:11" s="111" customFormat="1" ht="12.75">
      <c r="A130" s="51"/>
      <c r="B130" s="54"/>
      <c r="C130" s="55"/>
      <c r="D130" s="145"/>
      <c r="F130" s="1"/>
      <c r="G130" s="1"/>
      <c r="H130" s="1"/>
      <c r="I130" s="1"/>
      <c r="J130" s="1"/>
      <c r="K130" s="1"/>
    </row>
    <row r="131" spans="1:11" s="111" customFormat="1" ht="12.75">
      <c r="A131" s="51"/>
      <c r="B131" s="54"/>
      <c r="C131" s="55"/>
      <c r="D131" s="145"/>
      <c r="F131" s="1"/>
      <c r="G131" s="1"/>
      <c r="H131" s="1"/>
      <c r="I131" s="1"/>
      <c r="J131" s="1"/>
      <c r="K131" s="1"/>
    </row>
    <row r="132" spans="1:11" s="111" customFormat="1" ht="35.25" customHeight="1">
      <c r="A132" s="53"/>
      <c r="B132" s="54"/>
      <c r="C132" s="55"/>
      <c r="D132" s="145"/>
      <c r="F132" s="1"/>
      <c r="G132" s="1"/>
      <c r="H132" s="1"/>
      <c r="I132" s="1"/>
      <c r="J132" s="1"/>
      <c r="K132" s="1"/>
    </row>
    <row r="133" spans="1:11" s="111" customFormat="1" ht="12.75">
      <c r="A133" s="44"/>
      <c r="B133" s="54"/>
      <c r="C133" s="55"/>
      <c r="D133" s="145"/>
      <c r="F133" s="1"/>
      <c r="G133" s="1"/>
      <c r="H133" s="1"/>
      <c r="I133" s="1"/>
      <c r="J133" s="1"/>
      <c r="K133" s="1"/>
    </row>
    <row r="134" spans="1:11" s="111" customFormat="1" ht="12.75">
      <c r="A134" s="56"/>
      <c r="B134" s="109"/>
      <c r="C134" s="146"/>
      <c r="D134" s="145"/>
      <c r="F134" s="1"/>
      <c r="G134" s="1"/>
      <c r="H134" s="1"/>
      <c r="I134" s="1"/>
      <c r="J134" s="1"/>
      <c r="K134" s="1"/>
    </row>
    <row r="135" spans="1:11" s="111" customFormat="1" ht="12.75">
      <c r="A135" s="57"/>
      <c r="B135" s="110"/>
      <c r="C135" s="147"/>
      <c r="D135" s="145"/>
      <c r="F135" s="1"/>
      <c r="G135" s="1"/>
      <c r="H135" s="1"/>
      <c r="I135" s="1"/>
      <c r="J135" s="1"/>
      <c r="K135" s="1"/>
    </row>
    <row r="136" spans="1:11" s="111" customFormat="1" ht="12.75">
      <c r="A136" s="59"/>
      <c r="B136" s="110"/>
      <c r="C136" s="148"/>
      <c r="D136" s="145"/>
      <c r="F136" s="1"/>
      <c r="G136" s="1"/>
      <c r="H136" s="1"/>
      <c r="I136" s="1"/>
      <c r="J136" s="1"/>
      <c r="K136" s="1"/>
    </row>
    <row r="137" spans="1:11" s="111" customFormat="1" ht="12.75">
      <c r="A137" s="59"/>
      <c r="B137" s="432"/>
      <c r="C137" s="432"/>
      <c r="D137" s="145"/>
      <c r="F137" s="1"/>
      <c r="G137" s="1"/>
      <c r="H137" s="1"/>
      <c r="I137" s="1"/>
      <c r="J137" s="1"/>
      <c r="K137" s="1"/>
    </row>
    <row r="138" spans="1:11" s="111" customFormat="1" ht="12.75">
      <c r="A138" s="58"/>
      <c r="B138" s="110"/>
      <c r="C138" s="148"/>
      <c r="D138" s="145"/>
      <c r="F138" s="1"/>
      <c r="G138" s="1"/>
      <c r="H138" s="1"/>
      <c r="I138" s="1"/>
      <c r="J138" s="1"/>
      <c r="K138" s="1"/>
    </row>
    <row r="139" spans="1:11" s="111" customFormat="1" ht="12.75">
      <c r="A139" s="58"/>
      <c r="B139" s="110"/>
      <c r="C139" s="148"/>
      <c r="D139" s="145"/>
      <c r="F139" s="1"/>
      <c r="G139" s="1"/>
      <c r="H139" s="1"/>
      <c r="I139" s="1"/>
      <c r="J139" s="1"/>
      <c r="K139" s="1"/>
    </row>
    <row r="140" spans="1:11" s="111" customFormat="1" ht="12.75">
      <c r="A140" s="58"/>
      <c r="B140" s="110"/>
      <c r="C140" s="148"/>
      <c r="D140" s="145"/>
      <c r="F140" s="1"/>
      <c r="G140" s="1"/>
      <c r="H140" s="1"/>
      <c r="I140" s="1"/>
      <c r="J140" s="1"/>
      <c r="K140" s="1"/>
    </row>
    <row r="141" spans="1:11" s="111" customFormat="1" ht="12.75">
      <c r="A141" s="60"/>
      <c r="B141" s="433"/>
      <c r="C141" s="433"/>
      <c r="D141" s="145"/>
      <c r="F141" s="1"/>
      <c r="G141" s="1"/>
      <c r="H141" s="1"/>
      <c r="I141" s="1"/>
      <c r="J141" s="1"/>
      <c r="K141" s="1"/>
    </row>
    <row r="142" spans="1:11" s="111" customFormat="1" ht="12.75">
      <c r="A142" s="58"/>
      <c r="B142" s="110"/>
      <c r="C142" s="148"/>
      <c r="D142" s="145"/>
      <c r="F142" s="1"/>
      <c r="G142" s="1"/>
      <c r="H142" s="1"/>
      <c r="I142" s="1"/>
      <c r="J142" s="1"/>
      <c r="K142" s="1"/>
    </row>
    <row r="143" spans="1:11" s="111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1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1" customFormat="1" ht="12.75">
      <c r="A145" s="61"/>
      <c r="F145" s="1"/>
      <c r="G145" s="1"/>
      <c r="H145" s="1"/>
      <c r="I145" s="1"/>
      <c r="J145" s="1"/>
      <c r="K145" s="1"/>
    </row>
    <row r="146" spans="1:11" s="111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B129:C129"/>
    <mergeCell ref="B137:C137"/>
    <mergeCell ref="B141:C141"/>
    <mergeCell ref="A2:E2"/>
    <mergeCell ref="A3:E3"/>
    <mergeCell ref="A4:E4"/>
    <mergeCell ref="A5:E5"/>
    <mergeCell ref="A33:A35"/>
    <mergeCell ref="C33:C35"/>
    <mergeCell ref="D33:D35"/>
    <mergeCell ref="E33:E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9" r:id="rId1"/>
  <rowBreaks count="1" manualBreakCount="1">
    <brk id="1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2012-10-09T03:03:13Z</dcterms:modified>
  <cp:category/>
  <cp:version/>
  <cp:contentType/>
  <cp:contentStatus/>
</cp:coreProperties>
</file>